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C:\Users\had92213\Desktop\"/>
    </mc:Choice>
  </mc:AlternateContent>
  <bookViews>
    <workbookView xWindow="0" yWindow="0" windowWidth="22035" windowHeight="5730" tabRatio="738"/>
  </bookViews>
  <sheets>
    <sheet name="Titelblatt" sheetId="1" r:id="rId1"/>
    <sheet name="Checkliste" sheetId="2" r:id="rId2"/>
    <sheet name="Leistungen insges." sheetId="3" r:id="rId3"/>
    <sheet name="Ausschluss Doppelförderung" sheetId="28" r:id="rId4"/>
    <sheet name="Tätigkeitsnachweis" sheetId="26" r:id="rId5"/>
    <sheet name="Personalausgaben" sheetId="9" r:id="rId6"/>
    <sheet name="LB I" sheetId="4" r:id="rId7"/>
    <sheet name="LB IA" sheetId="24" r:id="rId8"/>
    <sheet name="LB II" sheetId="10" r:id="rId9"/>
    <sheet name="LB III" sheetId="11" r:id="rId10"/>
    <sheet name="LB IV" sheetId="12" r:id="rId11"/>
    <sheet name="LB V" sheetId="13" r:id="rId12"/>
    <sheet name="LB V a" sheetId="27" r:id="rId13"/>
    <sheet name="LB VI" sheetId="14" r:id="rId14"/>
    <sheet name="LB VII" sheetId="15" r:id="rId15"/>
    <sheet name="LB VIII" sheetId="16" r:id="rId16"/>
    <sheet name="LB a" sheetId="20" r:id="rId17"/>
    <sheet name="LB b" sheetId="21" r:id="rId18"/>
    <sheet name="LB c" sheetId="22" r:id="rId19"/>
  </sheets>
  <definedNames>
    <definedName name="_xlnm.Print_Area" localSheetId="3">'Ausschluss Doppelförderung'!$A$1:$P$70</definedName>
    <definedName name="_xlnm.Print_Area" localSheetId="1">Checkliste!$A$1:$P$74</definedName>
    <definedName name="_xlnm.Print_Area" localSheetId="16">'LB a'!$A$1:$N$145</definedName>
    <definedName name="_xlnm.Print_Area" localSheetId="17">'LB b'!$A$1:$N$145</definedName>
    <definedName name="_xlnm.Print_Area" localSheetId="18">'LB c'!$A$1:$N$145</definedName>
    <definedName name="_xlnm.Print_Area" localSheetId="6">'LB I'!$A$1:$N$144</definedName>
    <definedName name="_xlnm.Print_Area" localSheetId="7">'LB IA'!$A$1:$N$145</definedName>
    <definedName name="_xlnm.Print_Area" localSheetId="8">'LB II'!$A$1:$N$145</definedName>
    <definedName name="_xlnm.Print_Area" localSheetId="9">'LB III'!$A$1:$N$145</definedName>
    <definedName name="_xlnm.Print_Area" localSheetId="10">'LB IV'!$A$1:$N$145</definedName>
    <definedName name="_xlnm.Print_Area" localSheetId="11">'LB V'!$A$1:$N$145</definedName>
    <definedName name="_xlnm.Print_Area" localSheetId="12">'LB V a'!$A$1:$N$145</definedName>
    <definedName name="_xlnm.Print_Area" localSheetId="13">'LB VI'!$A$1:$N$145</definedName>
    <definedName name="_xlnm.Print_Area" localSheetId="14">'LB VII'!$A$1:$N$145</definedName>
    <definedName name="_xlnm.Print_Area" localSheetId="15">'LB VIII'!$A$1:$N$145</definedName>
    <definedName name="_xlnm.Print_Area" localSheetId="2">'Leistungen insges.'!$A$1:$L$70</definedName>
    <definedName name="_xlnm.Print_Area" localSheetId="5">Personalausgaben!$A$3:$Q$722</definedName>
    <definedName name="_xlnm.Print_Area" localSheetId="4">Tätigkeitsnachweis!$A$2:$Q$176</definedName>
    <definedName name="_xlnm.Print_Area" localSheetId="0">Titelblatt!$A$1:$N$69</definedName>
  </definedNames>
  <calcPr calcId="162913"/>
</workbook>
</file>

<file path=xl/calcChain.xml><?xml version="1.0" encoding="utf-8"?>
<calcChain xmlns="http://schemas.openxmlformats.org/spreadsheetml/2006/main">
  <c r="H13" i="28" l="1"/>
  <c r="H19" i="28" l="1"/>
  <c r="H16" i="28"/>
  <c r="C12" i="3"/>
  <c r="O646" i="9"/>
  <c r="O641" i="9"/>
  <c r="O556" i="9"/>
  <c r="O551" i="9"/>
  <c r="O466" i="9"/>
  <c r="O461" i="9"/>
  <c r="O376" i="9"/>
  <c r="O371" i="9"/>
  <c r="O286" i="9"/>
  <c r="O281" i="9"/>
  <c r="O196" i="9"/>
  <c r="O191" i="9"/>
  <c r="O106" i="9"/>
  <c r="O101" i="9"/>
  <c r="B10" i="20"/>
  <c r="B10" i="21"/>
  <c r="B10" i="22"/>
  <c r="K58" i="3" l="1"/>
  <c r="J58" i="3"/>
  <c r="I58" i="3"/>
  <c r="K57" i="3"/>
  <c r="K56" i="3"/>
  <c r="K55" i="3"/>
  <c r="J57" i="3"/>
  <c r="J56" i="3"/>
  <c r="J55" i="3"/>
  <c r="I57" i="3"/>
  <c r="I56" i="3"/>
  <c r="I55" i="3"/>
  <c r="K53" i="3"/>
  <c r="K52" i="3"/>
  <c r="K51" i="3"/>
  <c r="K50" i="3"/>
  <c r="J53" i="3"/>
  <c r="J52" i="3"/>
  <c r="J51" i="3"/>
  <c r="J50" i="3"/>
  <c r="I53" i="3"/>
  <c r="I52" i="3"/>
  <c r="I51" i="3"/>
  <c r="I50" i="3"/>
  <c r="K43" i="3"/>
  <c r="J43" i="3"/>
  <c r="I43" i="3"/>
  <c r="K42" i="3"/>
  <c r="J42" i="3"/>
  <c r="I42" i="3"/>
  <c r="H24" i="3"/>
  <c r="J24" i="3"/>
  <c r="K24" i="3"/>
  <c r="J22" i="3"/>
  <c r="I24" i="3"/>
  <c r="I22" i="3"/>
  <c r="C24" i="3"/>
  <c r="H136" i="27"/>
  <c r="H139" i="27" s="1"/>
  <c r="J132" i="27"/>
  <c r="I132" i="27"/>
  <c r="H132" i="27"/>
  <c r="J129" i="27"/>
  <c r="I129" i="27"/>
  <c r="H129" i="27"/>
  <c r="J128" i="27"/>
  <c r="J136" i="27" s="1"/>
  <c r="J139" i="27" s="1"/>
  <c r="I128" i="27"/>
  <c r="I136" i="27" s="1"/>
  <c r="I139" i="27" s="1"/>
  <c r="H128" i="27"/>
  <c r="J127" i="27"/>
  <c r="I127" i="27"/>
  <c r="H127" i="27"/>
  <c r="J126" i="27"/>
  <c r="I126" i="27"/>
  <c r="H126" i="27"/>
  <c r="J118" i="27"/>
  <c r="I118" i="27"/>
  <c r="H118" i="27"/>
  <c r="J117" i="27"/>
  <c r="I117" i="27"/>
  <c r="H117" i="27"/>
  <c r="J116" i="27"/>
  <c r="I116" i="27"/>
  <c r="H116" i="27"/>
  <c r="M112" i="27"/>
  <c r="L112" i="27"/>
  <c r="K112" i="27"/>
  <c r="M109" i="27"/>
  <c r="L109" i="27"/>
  <c r="K109" i="27"/>
  <c r="M108" i="27"/>
  <c r="L108" i="27"/>
  <c r="K108" i="27"/>
  <c r="M106" i="27"/>
  <c r="L106" i="27"/>
  <c r="K106" i="27"/>
  <c r="M100" i="27"/>
  <c r="L100" i="27"/>
  <c r="K100" i="27"/>
  <c r="J97" i="27"/>
  <c r="I97" i="27"/>
  <c r="H97" i="27"/>
  <c r="M96" i="27"/>
  <c r="L96" i="27"/>
  <c r="K96" i="27"/>
  <c r="M95" i="27"/>
  <c r="L95" i="27"/>
  <c r="K95" i="27"/>
  <c r="M94" i="27"/>
  <c r="L94" i="27"/>
  <c r="K94" i="27"/>
  <c r="J93" i="27"/>
  <c r="J84" i="27" s="1"/>
  <c r="I93" i="27"/>
  <c r="I84" i="27" s="1"/>
  <c r="H93" i="27"/>
  <c r="H84" i="27" s="1"/>
  <c r="M91" i="27"/>
  <c r="L91" i="27"/>
  <c r="K91" i="27"/>
  <c r="M90" i="27"/>
  <c r="L90" i="27"/>
  <c r="K90" i="27"/>
  <c r="J88" i="27"/>
  <c r="I88" i="27"/>
  <c r="H88" i="27"/>
  <c r="G79" i="27"/>
  <c r="M92" i="27" s="1"/>
  <c r="J75" i="27"/>
  <c r="J115" i="27" s="1"/>
  <c r="J119" i="27" s="1"/>
  <c r="I75" i="27"/>
  <c r="H75" i="27"/>
  <c r="D69" i="27"/>
  <c r="D122" i="27" s="1"/>
  <c r="I54" i="3" l="1"/>
  <c r="I49" i="3"/>
  <c r="H115" i="27"/>
  <c r="H119" i="27" s="1"/>
  <c r="I115" i="27"/>
  <c r="I119" i="27" s="1"/>
  <c r="K129" i="27"/>
  <c r="J24" i="27"/>
  <c r="K92" i="27"/>
  <c r="L92" i="27"/>
  <c r="B140" i="27" l="1"/>
  <c r="G79" i="22"/>
  <c r="K92" i="22" s="1"/>
  <c r="G79" i="21"/>
  <c r="G79" i="20"/>
  <c r="G79" i="16"/>
  <c r="G79" i="15"/>
  <c r="G79" i="14"/>
  <c r="G79" i="13"/>
  <c r="G79" i="12"/>
  <c r="G79" i="11"/>
  <c r="G79" i="10"/>
  <c r="G79" i="24"/>
  <c r="G79" i="4"/>
  <c r="L677" i="9"/>
  <c r="L676" i="9"/>
  <c r="B675" i="9"/>
  <c r="B674" i="9"/>
  <c r="B673" i="9"/>
  <c r="B672" i="9"/>
  <c r="B671" i="9"/>
  <c r="B670" i="9"/>
  <c r="B669" i="9"/>
  <c r="B668" i="9"/>
  <c r="B667" i="9"/>
  <c r="B666" i="9"/>
  <c r="B665" i="9"/>
  <c r="B664" i="9"/>
  <c r="B663" i="9"/>
  <c r="B662" i="9"/>
  <c r="B661" i="9"/>
  <c r="L587" i="9"/>
  <c r="L586" i="9"/>
  <c r="B585" i="9"/>
  <c r="B584" i="9"/>
  <c r="B583" i="9"/>
  <c r="B582" i="9"/>
  <c r="B581" i="9"/>
  <c r="B580" i="9"/>
  <c r="B579" i="9"/>
  <c r="B578" i="9"/>
  <c r="B577" i="9"/>
  <c r="B576" i="9"/>
  <c r="B575" i="9"/>
  <c r="B574" i="9"/>
  <c r="B573" i="9"/>
  <c r="B572" i="9"/>
  <c r="B571" i="9"/>
  <c r="L497" i="9"/>
  <c r="L496" i="9"/>
  <c r="B495" i="9"/>
  <c r="B494" i="9"/>
  <c r="B493" i="9"/>
  <c r="B492" i="9"/>
  <c r="B491" i="9"/>
  <c r="B490" i="9"/>
  <c r="B489" i="9"/>
  <c r="B488" i="9"/>
  <c r="B487" i="9"/>
  <c r="B486" i="9"/>
  <c r="B485" i="9"/>
  <c r="B484" i="9"/>
  <c r="B483" i="9"/>
  <c r="B482" i="9"/>
  <c r="B481" i="9"/>
  <c r="L407" i="9"/>
  <c r="L406" i="9"/>
  <c r="B404" i="9"/>
  <c r="B403" i="9"/>
  <c r="B402" i="9"/>
  <c r="B401" i="9"/>
  <c r="B400" i="9"/>
  <c r="B399" i="9"/>
  <c r="B398" i="9"/>
  <c r="B397" i="9"/>
  <c r="B396" i="9"/>
  <c r="B395" i="9"/>
  <c r="B394" i="9"/>
  <c r="B393" i="9"/>
  <c r="B392" i="9"/>
  <c r="B391" i="9"/>
  <c r="B405" i="9"/>
  <c r="L317" i="9"/>
  <c r="L316" i="9"/>
  <c r="B315" i="9"/>
  <c r="B314" i="9"/>
  <c r="B313" i="9"/>
  <c r="B312" i="9"/>
  <c r="B311" i="9"/>
  <c r="B310" i="9"/>
  <c r="B309" i="9"/>
  <c r="B308" i="9"/>
  <c r="B307" i="9"/>
  <c r="B306" i="9"/>
  <c r="B305" i="9"/>
  <c r="B304" i="9"/>
  <c r="B303" i="9"/>
  <c r="B302" i="9"/>
  <c r="B301" i="9"/>
  <c r="L227" i="9" l="1"/>
  <c r="L226" i="9"/>
  <c r="B225" i="9"/>
  <c r="B224" i="9"/>
  <c r="B223" i="9"/>
  <c r="B222" i="9"/>
  <c r="B221" i="9"/>
  <c r="B220" i="9"/>
  <c r="B219" i="9"/>
  <c r="B218" i="9"/>
  <c r="B217" i="9"/>
  <c r="B216" i="9"/>
  <c r="B215" i="9"/>
  <c r="B214" i="9"/>
  <c r="B213" i="9"/>
  <c r="B212" i="9"/>
  <c r="B211" i="9"/>
  <c r="L137" i="9"/>
  <c r="L136" i="9"/>
  <c r="B135" i="9"/>
  <c r="B134" i="9"/>
  <c r="B133" i="9"/>
  <c r="B132" i="9"/>
  <c r="B131" i="9"/>
  <c r="B130" i="9"/>
  <c r="B129" i="9"/>
  <c r="B128" i="9"/>
  <c r="B127" i="9"/>
  <c r="B126" i="9"/>
  <c r="B125" i="9"/>
  <c r="B124" i="9"/>
  <c r="B123" i="9"/>
  <c r="B122" i="9"/>
  <c r="B121" i="9"/>
  <c r="H675" i="9"/>
  <c r="G675" i="9"/>
  <c r="F675" i="9"/>
  <c r="M674" i="9"/>
  <c r="L674" i="9"/>
  <c r="K674" i="9"/>
  <c r="J674" i="9"/>
  <c r="I674" i="9"/>
  <c r="N674" i="9" s="1"/>
  <c r="I673" i="9"/>
  <c r="N673" i="9" s="1"/>
  <c r="M672" i="9"/>
  <c r="L672" i="9"/>
  <c r="I672" i="9"/>
  <c r="N672" i="9" s="1"/>
  <c r="K671" i="9"/>
  <c r="I671" i="9"/>
  <c r="N671" i="9" s="1"/>
  <c r="K670" i="9"/>
  <c r="J670" i="9"/>
  <c r="I670" i="9"/>
  <c r="N670" i="9" s="1"/>
  <c r="M669" i="9"/>
  <c r="L669" i="9"/>
  <c r="K669" i="9"/>
  <c r="J669" i="9"/>
  <c r="I669" i="9"/>
  <c r="N669" i="9" s="1"/>
  <c r="J668" i="9"/>
  <c r="I668" i="9"/>
  <c r="N668" i="9" s="1"/>
  <c r="M667" i="9"/>
  <c r="I667" i="9"/>
  <c r="N667" i="9" s="1"/>
  <c r="M666" i="9"/>
  <c r="L666" i="9"/>
  <c r="K666" i="9"/>
  <c r="J666" i="9"/>
  <c r="I666" i="9"/>
  <c r="N666" i="9" s="1"/>
  <c r="I665" i="9"/>
  <c r="N665" i="9" s="1"/>
  <c r="M664" i="9"/>
  <c r="L664" i="9"/>
  <c r="K664" i="9"/>
  <c r="I664" i="9"/>
  <c r="N664" i="9" s="1"/>
  <c r="K663" i="9"/>
  <c r="I663" i="9"/>
  <c r="N663" i="9" s="1"/>
  <c r="M662" i="9"/>
  <c r="K662" i="9"/>
  <c r="J662" i="9"/>
  <c r="I662" i="9"/>
  <c r="N662" i="9" s="1"/>
  <c r="E661" i="9"/>
  <c r="E675" i="9" s="1"/>
  <c r="H585" i="9"/>
  <c r="G585" i="9"/>
  <c r="F585" i="9"/>
  <c r="K584" i="9"/>
  <c r="I584" i="9"/>
  <c r="N584" i="9" s="1"/>
  <c r="J583" i="9"/>
  <c r="I583" i="9"/>
  <c r="N583" i="9" s="1"/>
  <c r="I582" i="9"/>
  <c r="N582" i="9" s="1"/>
  <c r="N581" i="9"/>
  <c r="M581" i="9"/>
  <c r="J581" i="9"/>
  <c r="I581" i="9"/>
  <c r="L581" i="9" s="1"/>
  <c r="N580" i="9"/>
  <c r="M580" i="9"/>
  <c r="I580" i="9"/>
  <c r="L580" i="9" s="1"/>
  <c r="N579" i="9"/>
  <c r="M579" i="9"/>
  <c r="L579" i="9"/>
  <c r="K579" i="9"/>
  <c r="I579" i="9"/>
  <c r="J579" i="9" s="1"/>
  <c r="N578" i="9"/>
  <c r="M578" i="9"/>
  <c r="L578" i="9"/>
  <c r="K578" i="9"/>
  <c r="J578" i="9"/>
  <c r="I578" i="9"/>
  <c r="M577" i="9"/>
  <c r="L577" i="9"/>
  <c r="K577" i="9"/>
  <c r="J577" i="9"/>
  <c r="I577" i="9"/>
  <c r="N577" i="9" s="1"/>
  <c r="K576" i="9"/>
  <c r="I576" i="9"/>
  <c r="N576" i="9" s="1"/>
  <c r="J575" i="9"/>
  <c r="I575" i="9"/>
  <c r="N575" i="9" s="1"/>
  <c r="I574" i="9"/>
  <c r="N574" i="9" s="1"/>
  <c r="N573" i="9"/>
  <c r="I573" i="9"/>
  <c r="M573" i="9" s="1"/>
  <c r="N572" i="9"/>
  <c r="M572" i="9"/>
  <c r="L572" i="9"/>
  <c r="I572" i="9"/>
  <c r="K572" i="9" s="1"/>
  <c r="E571" i="9"/>
  <c r="E585" i="9" s="1"/>
  <c r="H495" i="9"/>
  <c r="G495" i="9"/>
  <c r="F495" i="9"/>
  <c r="L494" i="9"/>
  <c r="I494" i="9"/>
  <c r="N494" i="9" s="1"/>
  <c r="I493" i="9"/>
  <c r="N493" i="9" s="1"/>
  <c r="M492" i="9"/>
  <c r="L492" i="9"/>
  <c r="K492" i="9"/>
  <c r="I492" i="9"/>
  <c r="N492" i="9" s="1"/>
  <c r="I491" i="9"/>
  <c r="N491" i="9" s="1"/>
  <c r="M490" i="9"/>
  <c r="L490" i="9"/>
  <c r="K490" i="9"/>
  <c r="I490" i="9"/>
  <c r="N490" i="9" s="1"/>
  <c r="I489" i="9"/>
  <c r="N489" i="9" s="1"/>
  <c r="M488" i="9"/>
  <c r="L488" i="9"/>
  <c r="K488" i="9"/>
  <c r="I488" i="9"/>
  <c r="N488" i="9" s="1"/>
  <c r="I487" i="9"/>
  <c r="N487" i="9" s="1"/>
  <c r="M486" i="9"/>
  <c r="L486" i="9"/>
  <c r="I486" i="9"/>
  <c r="N486" i="9" s="1"/>
  <c r="I485" i="9"/>
  <c r="N485" i="9" s="1"/>
  <c r="M484" i="9"/>
  <c r="L484" i="9"/>
  <c r="I484" i="9"/>
  <c r="N484" i="9" s="1"/>
  <c r="I483" i="9"/>
  <c r="N483" i="9" s="1"/>
  <c r="M482" i="9"/>
  <c r="L482" i="9"/>
  <c r="I482" i="9"/>
  <c r="N482" i="9" s="1"/>
  <c r="E481" i="9"/>
  <c r="E495" i="9" s="1"/>
  <c r="H405" i="9"/>
  <c r="G405" i="9"/>
  <c r="F405" i="9"/>
  <c r="M404" i="9"/>
  <c r="L404" i="9"/>
  <c r="I404" i="9"/>
  <c r="N404" i="9" s="1"/>
  <c r="M403" i="9"/>
  <c r="I403" i="9"/>
  <c r="N403" i="9" s="1"/>
  <c r="L402" i="9"/>
  <c r="I402" i="9"/>
  <c r="N402" i="9" s="1"/>
  <c r="M401" i="9"/>
  <c r="I401" i="9"/>
  <c r="N401" i="9" s="1"/>
  <c r="L400" i="9"/>
  <c r="I400" i="9"/>
  <c r="N400" i="9" s="1"/>
  <c r="M399" i="9"/>
  <c r="I399" i="9"/>
  <c r="N399" i="9" s="1"/>
  <c r="M398" i="9"/>
  <c r="L398" i="9"/>
  <c r="I398" i="9"/>
  <c r="N398" i="9" s="1"/>
  <c r="I397" i="9"/>
  <c r="N397" i="9" s="1"/>
  <c r="M396" i="9"/>
  <c r="L396" i="9"/>
  <c r="I396" i="9"/>
  <c r="N396" i="9" s="1"/>
  <c r="M395" i="9"/>
  <c r="I395" i="9"/>
  <c r="N395" i="9" s="1"/>
  <c r="L394" i="9"/>
  <c r="I394" i="9"/>
  <c r="N394" i="9" s="1"/>
  <c r="M393" i="9"/>
  <c r="I393" i="9"/>
  <c r="N393" i="9" s="1"/>
  <c r="L392" i="9"/>
  <c r="I392" i="9"/>
  <c r="N392" i="9" s="1"/>
  <c r="E391" i="9"/>
  <c r="E405" i="9" s="1"/>
  <c r="H315" i="9"/>
  <c r="G315" i="9"/>
  <c r="F315" i="9"/>
  <c r="M314" i="9"/>
  <c r="K314" i="9"/>
  <c r="I314" i="9"/>
  <c r="N314" i="9" s="1"/>
  <c r="M313" i="9"/>
  <c r="L313" i="9"/>
  <c r="K313" i="9"/>
  <c r="I313" i="9"/>
  <c r="N313" i="9" s="1"/>
  <c r="M312" i="9"/>
  <c r="K312" i="9"/>
  <c r="I312" i="9"/>
  <c r="N312" i="9" s="1"/>
  <c r="M311" i="9"/>
  <c r="L311" i="9"/>
  <c r="K311" i="9"/>
  <c r="I311" i="9"/>
  <c r="N311" i="9" s="1"/>
  <c r="M310" i="9"/>
  <c r="K310" i="9"/>
  <c r="I310" i="9"/>
  <c r="N310" i="9" s="1"/>
  <c r="M309" i="9"/>
  <c r="L309" i="9"/>
  <c r="K309" i="9"/>
  <c r="I309" i="9"/>
  <c r="N309" i="9" s="1"/>
  <c r="M308" i="9"/>
  <c r="I308" i="9"/>
  <c r="N308" i="9" s="1"/>
  <c r="M307" i="9"/>
  <c r="K307" i="9"/>
  <c r="I307" i="9"/>
  <c r="N307" i="9" s="1"/>
  <c r="M306" i="9"/>
  <c r="I306" i="9"/>
  <c r="N306" i="9" s="1"/>
  <c r="M305" i="9"/>
  <c r="K305" i="9"/>
  <c r="I305" i="9"/>
  <c r="N305" i="9" s="1"/>
  <c r="M304" i="9"/>
  <c r="I304" i="9"/>
  <c r="N304" i="9" s="1"/>
  <c r="M303" i="9"/>
  <c r="K303" i="9"/>
  <c r="I303" i="9"/>
  <c r="N303" i="9" s="1"/>
  <c r="I302" i="9"/>
  <c r="N302" i="9" s="1"/>
  <c r="E301" i="9"/>
  <c r="E315" i="9" s="1"/>
  <c r="H225" i="9"/>
  <c r="G225" i="9"/>
  <c r="F225" i="9"/>
  <c r="I224" i="9"/>
  <c r="N224" i="9" s="1"/>
  <c r="M223" i="9"/>
  <c r="L223" i="9"/>
  <c r="K223" i="9"/>
  <c r="J223" i="9"/>
  <c r="I223" i="9"/>
  <c r="N223" i="9" s="1"/>
  <c r="K222" i="9"/>
  <c r="I222" i="9"/>
  <c r="N222" i="9" s="1"/>
  <c r="M221" i="9"/>
  <c r="I221" i="9"/>
  <c r="N221" i="9" s="1"/>
  <c r="M220" i="9"/>
  <c r="K220" i="9"/>
  <c r="J220" i="9"/>
  <c r="I220" i="9"/>
  <c r="N220" i="9" s="1"/>
  <c r="K219" i="9"/>
  <c r="J219" i="9"/>
  <c r="I219" i="9"/>
  <c r="N219" i="9" s="1"/>
  <c r="M218" i="9"/>
  <c r="L218" i="9"/>
  <c r="K218" i="9"/>
  <c r="I218" i="9"/>
  <c r="N218" i="9" s="1"/>
  <c r="L217" i="9"/>
  <c r="J217" i="9"/>
  <c r="I217" i="9"/>
  <c r="N217" i="9" s="1"/>
  <c r="I216" i="9"/>
  <c r="N216" i="9" s="1"/>
  <c r="M215" i="9"/>
  <c r="L215" i="9"/>
  <c r="K215" i="9"/>
  <c r="J215" i="9"/>
  <c r="I215" i="9"/>
  <c r="N215" i="9" s="1"/>
  <c r="K214" i="9"/>
  <c r="I214" i="9"/>
  <c r="N214" i="9" s="1"/>
  <c r="M213" i="9"/>
  <c r="I213" i="9"/>
  <c r="N213" i="9" s="1"/>
  <c r="M212" i="9"/>
  <c r="K212" i="9"/>
  <c r="J212" i="9"/>
  <c r="I212" i="9"/>
  <c r="N212" i="9" s="1"/>
  <c r="E211" i="9"/>
  <c r="E225" i="9" s="1"/>
  <c r="H135" i="9"/>
  <c r="G135" i="9"/>
  <c r="F135" i="9"/>
  <c r="M134" i="9"/>
  <c r="L134" i="9"/>
  <c r="K134" i="9"/>
  <c r="J134" i="9"/>
  <c r="I134" i="9"/>
  <c r="N134" i="9" s="1"/>
  <c r="K133" i="9"/>
  <c r="I133" i="9"/>
  <c r="N133" i="9" s="1"/>
  <c r="M132" i="9"/>
  <c r="I132" i="9"/>
  <c r="N132" i="9" s="1"/>
  <c r="M131" i="9"/>
  <c r="K131" i="9"/>
  <c r="J131" i="9"/>
  <c r="I131" i="9"/>
  <c r="N131" i="9" s="1"/>
  <c r="K130" i="9"/>
  <c r="J130" i="9"/>
  <c r="I130" i="9"/>
  <c r="N130" i="9" s="1"/>
  <c r="M129" i="9"/>
  <c r="L129" i="9"/>
  <c r="K129" i="9"/>
  <c r="J129" i="9"/>
  <c r="I129" i="9"/>
  <c r="N129" i="9" s="1"/>
  <c r="L128" i="9"/>
  <c r="J128" i="9"/>
  <c r="I128" i="9"/>
  <c r="N128" i="9" s="1"/>
  <c r="I127" i="9"/>
  <c r="N127" i="9" s="1"/>
  <c r="M126" i="9"/>
  <c r="L126" i="9"/>
  <c r="K126" i="9"/>
  <c r="J126" i="9"/>
  <c r="I126" i="9"/>
  <c r="N126" i="9" s="1"/>
  <c r="K125" i="9"/>
  <c r="I125" i="9"/>
  <c r="N125" i="9" s="1"/>
  <c r="M124" i="9"/>
  <c r="I124" i="9"/>
  <c r="N124" i="9" s="1"/>
  <c r="M123" i="9"/>
  <c r="K123" i="9"/>
  <c r="J123" i="9"/>
  <c r="I123" i="9"/>
  <c r="N123" i="9" s="1"/>
  <c r="K122" i="9"/>
  <c r="J122" i="9"/>
  <c r="I122" i="9"/>
  <c r="N122" i="9" s="1"/>
  <c r="E121" i="9"/>
  <c r="E135" i="9" s="1"/>
  <c r="L47" i="9"/>
  <c r="L46" i="9"/>
  <c r="B45" i="9"/>
  <c r="B44" i="9"/>
  <c r="B43" i="9"/>
  <c r="B42" i="9"/>
  <c r="B41" i="9"/>
  <c r="B40" i="9"/>
  <c r="B39" i="9"/>
  <c r="B38" i="9"/>
  <c r="B37" i="9"/>
  <c r="B36" i="9"/>
  <c r="B35" i="9"/>
  <c r="B34" i="9"/>
  <c r="B33" i="9"/>
  <c r="B32" i="9"/>
  <c r="B31" i="9"/>
  <c r="O578" i="9" l="1"/>
  <c r="O579" i="9"/>
  <c r="O577" i="9"/>
  <c r="L123" i="9"/>
  <c r="J125" i="9"/>
  <c r="O125" i="9" s="1"/>
  <c r="K128" i="9"/>
  <c r="L131" i="9"/>
  <c r="J133" i="9"/>
  <c r="L212" i="9"/>
  <c r="J214" i="9"/>
  <c r="K217" i="9"/>
  <c r="L220" i="9"/>
  <c r="J222" i="9"/>
  <c r="L303" i="9"/>
  <c r="L305" i="9"/>
  <c r="L307" i="9"/>
  <c r="L399" i="9"/>
  <c r="J576" i="9"/>
  <c r="O576" i="9" s="1"/>
  <c r="J584" i="9"/>
  <c r="O584" i="9" s="1"/>
  <c r="J663" i="9"/>
  <c r="J671" i="9"/>
  <c r="L125" i="9"/>
  <c r="J127" i="9"/>
  <c r="O127" i="9" s="1"/>
  <c r="M128" i="9"/>
  <c r="L133" i="9"/>
  <c r="O133" i="9" s="1"/>
  <c r="L214" i="9"/>
  <c r="J216" i="9"/>
  <c r="M217" i="9"/>
  <c r="L222" i="9"/>
  <c r="J224" i="9"/>
  <c r="M394" i="9"/>
  <c r="L397" i="9"/>
  <c r="M402" i="9"/>
  <c r="K483" i="9"/>
  <c r="K485" i="9"/>
  <c r="K487" i="9"/>
  <c r="K489" i="9"/>
  <c r="K491" i="9"/>
  <c r="K493" i="9"/>
  <c r="J574" i="9"/>
  <c r="K575" i="9"/>
  <c r="O575" i="9" s="1"/>
  <c r="L576" i="9"/>
  <c r="J582" i="9"/>
  <c r="K583" i="9"/>
  <c r="O583" i="9" s="1"/>
  <c r="L584" i="9"/>
  <c r="L663" i="9"/>
  <c r="O663" i="9" s="1"/>
  <c r="J665" i="9"/>
  <c r="K668" i="9"/>
  <c r="L671" i="9"/>
  <c r="J673" i="9"/>
  <c r="L122" i="9"/>
  <c r="O122" i="9" s="1"/>
  <c r="J124" i="9"/>
  <c r="M125" i="9"/>
  <c r="K127" i="9"/>
  <c r="O129" i="9"/>
  <c r="L130" i="9"/>
  <c r="O130" i="9" s="1"/>
  <c r="J132" i="9"/>
  <c r="M133" i="9"/>
  <c r="J213" i="9"/>
  <c r="M214" i="9"/>
  <c r="K216" i="9"/>
  <c r="O216" i="9" s="1"/>
  <c r="L219" i="9"/>
  <c r="O219" i="9" s="1"/>
  <c r="J221" i="9"/>
  <c r="M222" i="9"/>
  <c r="K224" i="9"/>
  <c r="K302" i="9"/>
  <c r="K304" i="9"/>
  <c r="K306" i="9"/>
  <c r="K308" i="9"/>
  <c r="M397" i="9"/>
  <c r="L483" i="9"/>
  <c r="L485" i="9"/>
  <c r="L487" i="9"/>
  <c r="L489" i="9"/>
  <c r="L491" i="9"/>
  <c r="L493" i="9"/>
  <c r="J573" i="9"/>
  <c r="O573" i="9" s="1"/>
  <c r="K574" i="9"/>
  <c r="L575" i="9"/>
  <c r="M576" i="9"/>
  <c r="K582" i="9"/>
  <c r="L583" i="9"/>
  <c r="M584" i="9"/>
  <c r="M663" i="9"/>
  <c r="K665" i="9"/>
  <c r="O665" i="9" s="1"/>
  <c r="L668" i="9"/>
  <c r="M671" i="9"/>
  <c r="K673" i="9"/>
  <c r="M122" i="9"/>
  <c r="K124" i="9"/>
  <c r="O124" i="9" s="1"/>
  <c r="O126" i="9"/>
  <c r="L127" i="9"/>
  <c r="M130" i="9"/>
  <c r="K132" i="9"/>
  <c r="O134" i="9"/>
  <c r="K213" i="9"/>
  <c r="O215" i="9"/>
  <c r="L216" i="9"/>
  <c r="J218" i="9"/>
  <c r="O218" i="9" s="1"/>
  <c r="M219" i="9"/>
  <c r="K221" i="9"/>
  <c r="O223" i="9"/>
  <c r="L224" i="9"/>
  <c r="L302" i="9"/>
  <c r="L304" i="9"/>
  <c r="L306" i="9"/>
  <c r="L308" i="9"/>
  <c r="L310" i="9"/>
  <c r="L312" i="9"/>
  <c r="L314" i="9"/>
  <c r="M392" i="9"/>
  <c r="L395" i="9"/>
  <c r="M400" i="9"/>
  <c r="L403" i="9"/>
  <c r="M483" i="9"/>
  <c r="M485" i="9"/>
  <c r="M487" i="9"/>
  <c r="M489" i="9"/>
  <c r="M491" i="9"/>
  <c r="M493" i="9"/>
  <c r="J572" i="9"/>
  <c r="O572" i="9" s="1"/>
  <c r="K573" i="9"/>
  <c r="L574" i="9"/>
  <c r="M575" i="9"/>
  <c r="J580" i="9"/>
  <c r="K581" i="9"/>
  <c r="O581" i="9" s="1"/>
  <c r="L582" i="9"/>
  <c r="M583" i="9"/>
  <c r="L665" i="9"/>
  <c r="J667" i="9"/>
  <c r="M668" i="9"/>
  <c r="L673" i="9"/>
  <c r="O123" i="9"/>
  <c r="L124" i="9"/>
  <c r="M127" i="9"/>
  <c r="O131" i="9"/>
  <c r="L132" i="9"/>
  <c r="O212" i="9"/>
  <c r="L213" i="9"/>
  <c r="M216" i="9"/>
  <c r="O220" i="9"/>
  <c r="L221" i="9"/>
  <c r="M224" i="9"/>
  <c r="M302" i="9"/>
  <c r="L573" i="9"/>
  <c r="M574" i="9"/>
  <c r="K580" i="9"/>
  <c r="M582" i="9"/>
  <c r="L662" i="9"/>
  <c r="O662" i="9" s="1"/>
  <c r="J664" i="9"/>
  <c r="M665" i="9"/>
  <c r="K667" i="9"/>
  <c r="L670" i="9"/>
  <c r="J672" i="9"/>
  <c r="M673" i="9"/>
  <c r="O128" i="9"/>
  <c r="O217" i="9"/>
  <c r="L393" i="9"/>
  <c r="L401" i="9"/>
  <c r="K482" i="9"/>
  <c r="K484" i="9"/>
  <c r="K486" i="9"/>
  <c r="L667" i="9"/>
  <c r="O669" i="9"/>
  <c r="M670" i="9"/>
  <c r="K672" i="9"/>
  <c r="O214" i="9"/>
  <c r="O222" i="9"/>
  <c r="O664" i="9"/>
  <c r="O671" i="9"/>
  <c r="O666" i="9"/>
  <c r="O670" i="9"/>
  <c r="O674" i="9"/>
  <c r="I661" i="9"/>
  <c r="I571" i="9"/>
  <c r="I481" i="9"/>
  <c r="J482" i="9"/>
  <c r="J483" i="9"/>
  <c r="O483" i="9" s="1"/>
  <c r="J484" i="9"/>
  <c r="J485" i="9"/>
  <c r="O485" i="9" s="1"/>
  <c r="J486" i="9"/>
  <c r="O486" i="9" s="1"/>
  <c r="J487" i="9"/>
  <c r="J488" i="9"/>
  <c r="O488" i="9" s="1"/>
  <c r="J489" i="9"/>
  <c r="J490" i="9"/>
  <c r="O490" i="9" s="1"/>
  <c r="J491" i="9"/>
  <c r="J492" i="9"/>
  <c r="O492" i="9" s="1"/>
  <c r="J493" i="9"/>
  <c r="J494" i="9"/>
  <c r="K494" i="9"/>
  <c r="M494" i="9"/>
  <c r="I391" i="9"/>
  <c r="J392" i="9"/>
  <c r="J393" i="9"/>
  <c r="J394" i="9"/>
  <c r="J395" i="9"/>
  <c r="O395" i="9" s="1"/>
  <c r="J396" i="9"/>
  <c r="O396" i="9" s="1"/>
  <c r="J397" i="9"/>
  <c r="J398" i="9"/>
  <c r="J399" i="9"/>
  <c r="J400" i="9"/>
  <c r="J401" i="9"/>
  <c r="J402" i="9"/>
  <c r="J403" i="9"/>
  <c r="O403" i="9" s="1"/>
  <c r="J404" i="9"/>
  <c r="O404" i="9" s="1"/>
  <c r="K392" i="9"/>
  <c r="K393" i="9"/>
  <c r="K394" i="9"/>
  <c r="K395" i="9"/>
  <c r="K396" i="9"/>
  <c r="K397" i="9"/>
  <c r="K398" i="9"/>
  <c r="K399" i="9"/>
  <c r="K400" i="9"/>
  <c r="K401" i="9"/>
  <c r="K402" i="9"/>
  <c r="K403" i="9"/>
  <c r="K404" i="9"/>
  <c r="I301" i="9"/>
  <c r="J302" i="9"/>
  <c r="O302" i="9" s="1"/>
  <c r="J303" i="9"/>
  <c r="O303" i="9" s="1"/>
  <c r="J304" i="9"/>
  <c r="O304" i="9" s="1"/>
  <c r="J305" i="9"/>
  <c r="O305" i="9" s="1"/>
  <c r="J306" i="9"/>
  <c r="O306" i="9" s="1"/>
  <c r="J307" i="9"/>
  <c r="O307" i="9" s="1"/>
  <c r="J308" i="9"/>
  <c r="J309" i="9"/>
  <c r="O309" i="9" s="1"/>
  <c r="J310" i="9"/>
  <c r="O310" i="9" s="1"/>
  <c r="J311" i="9"/>
  <c r="O311" i="9" s="1"/>
  <c r="J312" i="9"/>
  <c r="J313" i="9"/>
  <c r="O313" i="9" s="1"/>
  <c r="J314" i="9"/>
  <c r="O314" i="9" s="1"/>
  <c r="I211" i="9"/>
  <c r="I121" i="9"/>
  <c r="E31" i="9"/>
  <c r="D69" i="22"/>
  <c r="D122" i="22" s="1"/>
  <c r="J132" i="22"/>
  <c r="I132" i="22"/>
  <c r="H132" i="22"/>
  <c r="J129" i="22"/>
  <c r="J136" i="22" s="1"/>
  <c r="J139" i="22" s="1"/>
  <c r="I129" i="22"/>
  <c r="H129" i="22"/>
  <c r="J128" i="22"/>
  <c r="I128" i="22"/>
  <c r="I136" i="22" s="1"/>
  <c r="I139" i="22" s="1"/>
  <c r="H128" i="22"/>
  <c r="J127" i="22"/>
  <c r="I127" i="22"/>
  <c r="H127" i="22"/>
  <c r="J126" i="22"/>
  <c r="I126" i="22"/>
  <c r="H126" i="22"/>
  <c r="J118" i="22"/>
  <c r="I118" i="22"/>
  <c r="H118" i="22"/>
  <c r="J117" i="22"/>
  <c r="I117" i="22"/>
  <c r="H117" i="22"/>
  <c r="J116" i="22"/>
  <c r="I116" i="22"/>
  <c r="H116" i="22"/>
  <c r="M112" i="22"/>
  <c r="L112" i="22"/>
  <c r="K112" i="22"/>
  <c r="M109" i="22"/>
  <c r="L109" i="22"/>
  <c r="K109" i="22"/>
  <c r="M108" i="22"/>
  <c r="L108" i="22"/>
  <c r="K108" i="22"/>
  <c r="M106" i="22"/>
  <c r="L106" i="22"/>
  <c r="K106" i="22"/>
  <c r="M100" i="22"/>
  <c r="L100" i="22"/>
  <c r="K100" i="22"/>
  <c r="J97" i="22"/>
  <c r="I97" i="22"/>
  <c r="H97" i="22"/>
  <c r="M96" i="22"/>
  <c r="L96" i="22"/>
  <c r="K96" i="22"/>
  <c r="M95" i="22"/>
  <c r="L95" i="22"/>
  <c r="K95" i="22"/>
  <c r="M94" i="22"/>
  <c r="L94" i="22"/>
  <c r="K94" i="22"/>
  <c r="J93" i="22"/>
  <c r="I93" i="22"/>
  <c r="H93" i="22"/>
  <c r="M92" i="22"/>
  <c r="L92" i="22"/>
  <c r="M91" i="22"/>
  <c r="L91" i="22"/>
  <c r="K91" i="22"/>
  <c r="M90" i="22"/>
  <c r="L90" i="22"/>
  <c r="K90" i="22"/>
  <c r="J88" i="22"/>
  <c r="J84" i="22" s="1"/>
  <c r="I88" i="22"/>
  <c r="I84" i="22" s="1"/>
  <c r="H88" i="22"/>
  <c r="J75" i="22"/>
  <c r="I75" i="22"/>
  <c r="I115" i="22" s="1"/>
  <c r="I119" i="22" s="1"/>
  <c r="H75" i="22"/>
  <c r="D69" i="21"/>
  <c r="D69" i="20"/>
  <c r="D122" i="20" s="1"/>
  <c r="J132" i="21"/>
  <c r="I132" i="21"/>
  <c r="H132" i="21"/>
  <c r="J129" i="21"/>
  <c r="I129" i="21"/>
  <c r="H129" i="21"/>
  <c r="J128" i="21"/>
  <c r="J136" i="21" s="1"/>
  <c r="J139" i="21" s="1"/>
  <c r="I128" i="21"/>
  <c r="H128" i="21"/>
  <c r="J127" i="21"/>
  <c r="I127" i="21"/>
  <c r="H127" i="21"/>
  <c r="J126" i="21"/>
  <c r="I126" i="21"/>
  <c r="H126" i="21"/>
  <c r="J118" i="21"/>
  <c r="I118" i="21"/>
  <c r="H118" i="21"/>
  <c r="J117" i="21"/>
  <c r="I117" i="21"/>
  <c r="H117" i="21"/>
  <c r="J116" i="21"/>
  <c r="I116" i="21"/>
  <c r="H116" i="21"/>
  <c r="M112" i="21"/>
  <c r="L112" i="21"/>
  <c r="K112" i="21"/>
  <c r="M109" i="21"/>
  <c r="L109" i="21"/>
  <c r="K109" i="21"/>
  <c r="M108" i="21"/>
  <c r="L108" i="21"/>
  <c r="K108" i="21"/>
  <c r="M106" i="21"/>
  <c r="L106" i="21"/>
  <c r="K106" i="21"/>
  <c r="M100" i="21"/>
  <c r="L100" i="21"/>
  <c r="K100" i="21"/>
  <c r="J97" i="21"/>
  <c r="I97" i="21"/>
  <c r="H97" i="21"/>
  <c r="M96" i="21"/>
  <c r="L96" i="21"/>
  <c r="K96" i="21"/>
  <c r="M95" i="21"/>
  <c r="L95" i="21"/>
  <c r="K95" i="21"/>
  <c r="M94" i="21"/>
  <c r="L94" i="21"/>
  <c r="K94" i="21"/>
  <c r="J93" i="21"/>
  <c r="I93" i="21"/>
  <c r="H93" i="21"/>
  <c r="M92" i="21"/>
  <c r="L92" i="21"/>
  <c r="K92" i="21"/>
  <c r="M91" i="21"/>
  <c r="L91" i="21"/>
  <c r="K91" i="21"/>
  <c r="M90" i="21"/>
  <c r="L90" i="21"/>
  <c r="K90" i="21"/>
  <c r="J88" i="21"/>
  <c r="J84" i="21" s="1"/>
  <c r="I88" i="21"/>
  <c r="I84" i="21" s="1"/>
  <c r="H88" i="21"/>
  <c r="J75" i="21"/>
  <c r="I75" i="21"/>
  <c r="H75" i="21"/>
  <c r="D122" i="21"/>
  <c r="J132" i="20"/>
  <c r="I132" i="20"/>
  <c r="H132" i="20"/>
  <c r="J129" i="20"/>
  <c r="I129" i="20"/>
  <c r="H129" i="20"/>
  <c r="J128" i="20"/>
  <c r="I128" i="20"/>
  <c r="I136" i="20" s="1"/>
  <c r="I139" i="20" s="1"/>
  <c r="H128" i="20"/>
  <c r="H136" i="20" s="1"/>
  <c r="H139" i="20" s="1"/>
  <c r="J127" i="20"/>
  <c r="I127" i="20"/>
  <c r="H127" i="20"/>
  <c r="J126" i="20"/>
  <c r="I126" i="20"/>
  <c r="H126" i="20"/>
  <c r="J118" i="20"/>
  <c r="I118" i="20"/>
  <c r="H118" i="20"/>
  <c r="J117" i="20"/>
  <c r="I117" i="20"/>
  <c r="H117" i="20"/>
  <c r="J116" i="20"/>
  <c r="I116" i="20"/>
  <c r="H116" i="20"/>
  <c r="M112" i="20"/>
  <c r="L112" i="20"/>
  <c r="K112" i="20"/>
  <c r="M109" i="20"/>
  <c r="L109" i="20"/>
  <c r="K109" i="20"/>
  <c r="M108" i="20"/>
  <c r="L108" i="20"/>
  <c r="K108" i="20"/>
  <c r="M106" i="20"/>
  <c r="L106" i="20"/>
  <c r="K106" i="20"/>
  <c r="M100" i="20"/>
  <c r="L100" i="20"/>
  <c r="K100" i="20"/>
  <c r="J97" i="20"/>
  <c r="I97" i="20"/>
  <c r="H97" i="20"/>
  <c r="M96" i="20"/>
  <c r="L96" i="20"/>
  <c r="K96" i="20"/>
  <c r="M95" i="20"/>
  <c r="L95" i="20"/>
  <c r="K95" i="20"/>
  <c r="M94" i="20"/>
  <c r="L94" i="20"/>
  <c r="K94" i="20"/>
  <c r="J93" i="20"/>
  <c r="I93" i="20"/>
  <c r="H93" i="20"/>
  <c r="M92" i="20"/>
  <c r="L92" i="20"/>
  <c r="K92" i="20"/>
  <c r="M91" i="20"/>
  <c r="L91" i="20"/>
  <c r="K91" i="20"/>
  <c r="M90" i="20"/>
  <c r="L90" i="20"/>
  <c r="K90" i="20"/>
  <c r="J88" i="20"/>
  <c r="J84" i="20" s="1"/>
  <c r="I88" i="20"/>
  <c r="I84" i="20" s="1"/>
  <c r="H88" i="20"/>
  <c r="H84" i="20" s="1"/>
  <c r="J75" i="20"/>
  <c r="I75" i="20"/>
  <c r="H75" i="20"/>
  <c r="J132" i="16"/>
  <c r="I132" i="16"/>
  <c r="H132" i="16"/>
  <c r="J129" i="16"/>
  <c r="I129" i="16"/>
  <c r="H129" i="16"/>
  <c r="J128" i="16"/>
  <c r="I128" i="16"/>
  <c r="H128" i="16"/>
  <c r="J127" i="16"/>
  <c r="I127" i="16"/>
  <c r="H127" i="16"/>
  <c r="J126" i="16"/>
  <c r="I126" i="16"/>
  <c r="H126" i="16"/>
  <c r="J118" i="16"/>
  <c r="I118" i="16"/>
  <c r="H118" i="16"/>
  <c r="J117" i="16"/>
  <c r="I117" i="16"/>
  <c r="H117" i="16"/>
  <c r="J116" i="16"/>
  <c r="I116" i="16"/>
  <c r="H116" i="16"/>
  <c r="M112" i="16"/>
  <c r="L112" i="16"/>
  <c r="K112" i="16"/>
  <c r="M109" i="16"/>
  <c r="L109" i="16"/>
  <c r="K109" i="16"/>
  <c r="M108" i="16"/>
  <c r="L108" i="16"/>
  <c r="K108" i="16"/>
  <c r="M106" i="16"/>
  <c r="L106" i="16"/>
  <c r="K106" i="16"/>
  <c r="M100" i="16"/>
  <c r="L100" i="16"/>
  <c r="K100" i="16"/>
  <c r="J97" i="16"/>
  <c r="I97" i="16"/>
  <c r="H97" i="16"/>
  <c r="M96" i="16"/>
  <c r="L96" i="16"/>
  <c r="K96" i="16"/>
  <c r="M95" i="16"/>
  <c r="L95" i="16"/>
  <c r="K95" i="16"/>
  <c r="M94" i="16"/>
  <c r="L94" i="16"/>
  <c r="K94" i="16"/>
  <c r="J93" i="16"/>
  <c r="I93" i="16"/>
  <c r="H93" i="16"/>
  <c r="M92" i="16"/>
  <c r="L92" i="16"/>
  <c r="K92" i="16"/>
  <c r="M91" i="16"/>
  <c r="L91" i="16"/>
  <c r="K91" i="16"/>
  <c r="M90" i="16"/>
  <c r="L90" i="16"/>
  <c r="K90" i="16"/>
  <c r="J88" i="16"/>
  <c r="J84" i="16" s="1"/>
  <c r="I88" i="16"/>
  <c r="I84" i="16" s="1"/>
  <c r="H88" i="16"/>
  <c r="H84" i="16" s="1"/>
  <c r="J75" i="16"/>
  <c r="I75" i="16"/>
  <c r="H75" i="16"/>
  <c r="D69" i="16"/>
  <c r="D122" i="16" s="1"/>
  <c r="J132" i="15"/>
  <c r="I132" i="15"/>
  <c r="H132" i="15"/>
  <c r="J129" i="15"/>
  <c r="J136" i="15" s="1"/>
  <c r="J139" i="15" s="1"/>
  <c r="I129" i="15"/>
  <c r="H129" i="15"/>
  <c r="J128" i="15"/>
  <c r="I128" i="15"/>
  <c r="H128" i="15"/>
  <c r="J127" i="15"/>
  <c r="I127" i="15"/>
  <c r="H127" i="15"/>
  <c r="J126" i="15"/>
  <c r="I126" i="15"/>
  <c r="H126" i="15"/>
  <c r="J118" i="15"/>
  <c r="I118" i="15"/>
  <c r="H118" i="15"/>
  <c r="J117" i="15"/>
  <c r="I117" i="15"/>
  <c r="H117" i="15"/>
  <c r="J116" i="15"/>
  <c r="I116" i="15"/>
  <c r="H116" i="15"/>
  <c r="M112" i="15"/>
  <c r="L112" i="15"/>
  <c r="K112" i="15"/>
  <c r="M109" i="15"/>
  <c r="L109" i="15"/>
  <c r="K109" i="15"/>
  <c r="M108" i="15"/>
  <c r="L108" i="15"/>
  <c r="K108" i="15"/>
  <c r="M106" i="15"/>
  <c r="L106" i="15"/>
  <c r="K106" i="15"/>
  <c r="M100" i="15"/>
  <c r="L100" i="15"/>
  <c r="K100" i="15"/>
  <c r="J97" i="15"/>
  <c r="I97" i="15"/>
  <c r="H97" i="15"/>
  <c r="M96" i="15"/>
  <c r="L96" i="15"/>
  <c r="K96" i="15"/>
  <c r="M95" i="15"/>
  <c r="L95" i="15"/>
  <c r="K95" i="15"/>
  <c r="M94" i="15"/>
  <c r="L94" i="15"/>
  <c r="K94" i="15"/>
  <c r="J93" i="15"/>
  <c r="I93" i="15"/>
  <c r="H93" i="15"/>
  <c r="M92" i="15"/>
  <c r="L92" i="15"/>
  <c r="K92" i="15"/>
  <c r="M91" i="15"/>
  <c r="L91" i="15"/>
  <c r="K91" i="15"/>
  <c r="M90" i="15"/>
  <c r="L90" i="15"/>
  <c r="K90" i="15"/>
  <c r="J88" i="15"/>
  <c r="I88" i="15"/>
  <c r="I84" i="15" s="1"/>
  <c r="H88" i="15"/>
  <c r="H84" i="15" s="1"/>
  <c r="J84" i="15"/>
  <c r="J75" i="15"/>
  <c r="I75" i="15"/>
  <c r="H75" i="15"/>
  <c r="D69" i="15"/>
  <c r="D122" i="15" s="1"/>
  <c r="J136" i="14"/>
  <c r="J139" i="14" s="1"/>
  <c r="J132" i="14"/>
  <c r="I132" i="14"/>
  <c r="H132" i="14"/>
  <c r="J129" i="14"/>
  <c r="I129" i="14"/>
  <c r="H129" i="14"/>
  <c r="J128" i="14"/>
  <c r="I128" i="14"/>
  <c r="I136" i="14" s="1"/>
  <c r="I139" i="14" s="1"/>
  <c r="H128" i="14"/>
  <c r="H136" i="14" s="1"/>
  <c r="H139" i="14" s="1"/>
  <c r="J127" i="14"/>
  <c r="I127" i="14"/>
  <c r="H127" i="14"/>
  <c r="J126" i="14"/>
  <c r="I126" i="14"/>
  <c r="H126" i="14"/>
  <c r="J118" i="14"/>
  <c r="I118" i="14"/>
  <c r="H118" i="14"/>
  <c r="J117" i="14"/>
  <c r="I117" i="14"/>
  <c r="H117" i="14"/>
  <c r="J116" i="14"/>
  <c r="I116" i="14"/>
  <c r="H116" i="14"/>
  <c r="M112" i="14"/>
  <c r="L112" i="14"/>
  <c r="K112" i="14"/>
  <c r="M109" i="14"/>
  <c r="L109" i="14"/>
  <c r="K109" i="14"/>
  <c r="M108" i="14"/>
  <c r="L108" i="14"/>
  <c r="K108" i="14"/>
  <c r="M106" i="14"/>
  <c r="L106" i="14"/>
  <c r="K106" i="14"/>
  <c r="M100" i="14"/>
  <c r="L100" i="14"/>
  <c r="K100" i="14"/>
  <c r="J97" i="14"/>
  <c r="I97" i="14"/>
  <c r="H97" i="14"/>
  <c r="M96" i="14"/>
  <c r="L96" i="14"/>
  <c r="K96" i="14"/>
  <c r="M95" i="14"/>
  <c r="L95" i="14"/>
  <c r="K95" i="14"/>
  <c r="M94" i="14"/>
  <c r="L94" i="14"/>
  <c r="K94" i="14"/>
  <c r="J93" i="14"/>
  <c r="I93" i="14"/>
  <c r="H93" i="14"/>
  <c r="M92" i="14"/>
  <c r="L92" i="14"/>
  <c r="K92" i="14"/>
  <c r="M91" i="14"/>
  <c r="L91" i="14"/>
  <c r="K91" i="14"/>
  <c r="M90" i="14"/>
  <c r="L90" i="14"/>
  <c r="K90" i="14"/>
  <c r="J88" i="14"/>
  <c r="J84" i="14" s="1"/>
  <c r="I88" i="14"/>
  <c r="H88" i="14"/>
  <c r="H84" i="14" s="1"/>
  <c r="J75" i="14"/>
  <c r="I75" i="14"/>
  <c r="H75" i="14"/>
  <c r="D69" i="14"/>
  <c r="D122" i="14" s="1"/>
  <c r="J132" i="13"/>
  <c r="J136" i="13" s="1"/>
  <c r="J139" i="13" s="1"/>
  <c r="I132" i="13"/>
  <c r="H132" i="13"/>
  <c r="J129" i="13"/>
  <c r="I129" i="13"/>
  <c r="H129" i="13"/>
  <c r="J128" i="13"/>
  <c r="I128" i="13"/>
  <c r="I136" i="13" s="1"/>
  <c r="I139" i="13" s="1"/>
  <c r="H128" i="13"/>
  <c r="H136" i="13" s="1"/>
  <c r="H139" i="13" s="1"/>
  <c r="J127" i="13"/>
  <c r="I127" i="13"/>
  <c r="H127" i="13"/>
  <c r="J126" i="13"/>
  <c r="I126" i="13"/>
  <c r="H126" i="13"/>
  <c r="J118" i="13"/>
  <c r="I118" i="13"/>
  <c r="H118" i="13"/>
  <c r="J117" i="13"/>
  <c r="I117" i="13"/>
  <c r="H117" i="13"/>
  <c r="J116" i="13"/>
  <c r="I116" i="13"/>
  <c r="H116" i="13"/>
  <c r="M112" i="13"/>
  <c r="L112" i="13"/>
  <c r="K112" i="13"/>
  <c r="M109" i="13"/>
  <c r="L109" i="13"/>
  <c r="K109" i="13"/>
  <c r="M108" i="13"/>
  <c r="L108" i="13"/>
  <c r="K108" i="13"/>
  <c r="M106" i="13"/>
  <c r="L106" i="13"/>
  <c r="K106" i="13"/>
  <c r="M100" i="13"/>
  <c r="L100" i="13"/>
  <c r="K100" i="13"/>
  <c r="J97" i="13"/>
  <c r="I97" i="13"/>
  <c r="H97" i="13"/>
  <c r="M96" i="13"/>
  <c r="L96" i="13"/>
  <c r="K96" i="13"/>
  <c r="M95" i="13"/>
  <c r="L95" i="13"/>
  <c r="K95" i="13"/>
  <c r="M94" i="13"/>
  <c r="L94" i="13"/>
  <c r="K94" i="13"/>
  <c r="J93" i="13"/>
  <c r="I93" i="13"/>
  <c r="H93" i="13"/>
  <c r="M92" i="13"/>
  <c r="L92" i="13"/>
  <c r="K92" i="13"/>
  <c r="M91" i="13"/>
  <c r="L91" i="13"/>
  <c r="K91" i="13"/>
  <c r="M90" i="13"/>
  <c r="L90" i="13"/>
  <c r="K90" i="13"/>
  <c r="J88" i="13"/>
  <c r="J84" i="13" s="1"/>
  <c r="I88" i="13"/>
  <c r="I84" i="13" s="1"/>
  <c r="H88" i="13"/>
  <c r="J75" i="13"/>
  <c r="I75" i="13"/>
  <c r="H75" i="13"/>
  <c r="D69" i="13"/>
  <c r="D122" i="13" s="1"/>
  <c r="J132" i="12"/>
  <c r="I132" i="12"/>
  <c r="H132" i="12"/>
  <c r="J129" i="12"/>
  <c r="I129" i="12"/>
  <c r="H129" i="12"/>
  <c r="J128" i="12"/>
  <c r="I128" i="12"/>
  <c r="I136" i="12" s="1"/>
  <c r="I139" i="12" s="1"/>
  <c r="H128" i="12"/>
  <c r="J127" i="12"/>
  <c r="I127" i="12"/>
  <c r="H127" i="12"/>
  <c r="J126" i="12"/>
  <c r="I126" i="12"/>
  <c r="H126" i="12"/>
  <c r="J118" i="12"/>
  <c r="I118" i="12"/>
  <c r="H118" i="12"/>
  <c r="J117" i="12"/>
  <c r="I117" i="12"/>
  <c r="H117" i="12"/>
  <c r="J116" i="12"/>
  <c r="I116" i="12"/>
  <c r="H116" i="12"/>
  <c r="M112" i="12"/>
  <c r="L112" i="12"/>
  <c r="K112" i="12"/>
  <c r="M109" i="12"/>
  <c r="L109" i="12"/>
  <c r="K109" i="12"/>
  <c r="M108" i="12"/>
  <c r="L108" i="12"/>
  <c r="K108" i="12"/>
  <c r="M106" i="12"/>
  <c r="L106" i="12"/>
  <c r="K106" i="12"/>
  <c r="M100" i="12"/>
  <c r="L100" i="12"/>
  <c r="K100" i="12"/>
  <c r="J97" i="12"/>
  <c r="I97" i="12"/>
  <c r="H97" i="12"/>
  <c r="M96" i="12"/>
  <c r="L96" i="12"/>
  <c r="K96" i="12"/>
  <c r="M95" i="12"/>
  <c r="L95" i="12"/>
  <c r="K95" i="12"/>
  <c r="M94" i="12"/>
  <c r="L94" i="12"/>
  <c r="K94" i="12"/>
  <c r="J93" i="12"/>
  <c r="J84" i="12" s="1"/>
  <c r="I93" i="12"/>
  <c r="H93" i="12"/>
  <c r="M92" i="12"/>
  <c r="L92" i="12"/>
  <c r="K92" i="12"/>
  <c r="M91" i="12"/>
  <c r="L91" i="12"/>
  <c r="K91" i="12"/>
  <c r="M90" i="12"/>
  <c r="L90" i="12"/>
  <c r="K90" i="12"/>
  <c r="J88" i="12"/>
  <c r="I88" i="12"/>
  <c r="I84" i="12" s="1"/>
  <c r="H88" i="12"/>
  <c r="H84" i="12" s="1"/>
  <c r="J75" i="12"/>
  <c r="I75" i="12"/>
  <c r="H75" i="12"/>
  <c r="H115" i="12" s="1"/>
  <c r="H119" i="12" s="1"/>
  <c r="D69" i="12"/>
  <c r="D122" i="12" s="1"/>
  <c r="J132" i="11"/>
  <c r="I132" i="11"/>
  <c r="H132" i="11"/>
  <c r="J129" i="11"/>
  <c r="I129" i="11"/>
  <c r="H129" i="11"/>
  <c r="J128" i="11"/>
  <c r="J136" i="11" s="1"/>
  <c r="J139" i="11" s="1"/>
  <c r="I128" i="11"/>
  <c r="I136" i="11" s="1"/>
  <c r="I139" i="11" s="1"/>
  <c r="H128" i="11"/>
  <c r="J127" i="11"/>
  <c r="I127" i="11"/>
  <c r="H127" i="11"/>
  <c r="J126" i="11"/>
  <c r="I126" i="11"/>
  <c r="H126" i="11"/>
  <c r="J118" i="11"/>
  <c r="I118" i="11"/>
  <c r="H118" i="11"/>
  <c r="J117" i="11"/>
  <c r="I117" i="11"/>
  <c r="H117" i="11"/>
  <c r="J116" i="11"/>
  <c r="I116" i="11"/>
  <c r="H116" i="11"/>
  <c r="M112" i="11"/>
  <c r="L112" i="11"/>
  <c r="K112" i="11"/>
  <c r="M109" i="11"/>
  <c r="L109" i="11"/>
  <c r="K109" i="11"/>
  <c r="M108" i="11"/>
  <c r="L108" i="11"/>
  <c r="K108" i="11"/>
  <c r="M106" i="11"/>
  <c r="L106" i="11"/>
  <c r="K106" i="11"/>
  <c r="M100" i="11"/>
  <c r="L100" i="11"/>
  <c r="K100" i="11"/>
  <c r="J97" i="11"/>
  <c r="I97" i="11"/>
  <c r="H97" i="11"/>
  <c r="M96" i="11"/>
  <c r="L96" i="11"/>
  <c r="K96" i="11"/>
  <c r="M95" i="11"/>
  <c r="L95" i="11"/>
  <c r="K95" i="11"/>
  <c r="M94" i="11"/>
  <c r="L94" i="11"/>
  <c r="K94" i="11"/>
  <c r="J93" i="11"/>
  <c r="J84" i="11" s="1"/>
  <c r="I93" i="11"/>
  <c r="H93" i="11"/>
  <c r="M92" i="11"/>
  <c r="L92" i="11"/>
  <c r="K92" i="11"/>
  <c r="M91" i="11"/>
  <c r="L91" i="11"/>
  <c r="K91" i="11"/>
  <c r="M90" i="11"/>
  <c r="L90" i="11"/>
  <c r="K90" i="11"/>
  <c r="J88" i="11"/>
  <c r="I88" i="11"/>
  <c r="I84" i="11" s="1"/>
  <c r="H88" i="11"/>
  <c r="J75" i="11"/>
  <c r="I75" i="11"/>
  <c r="H75" i="11"/>
  <c r="D69" i="11"/>
  <c r="D122" i="11" s="1"/>
  <c r="J136" i="10"/>
  <c r="J139" i="10" s="1"/>
  <c r="J132" i="10"/>
  <c r="I132" i="10"/>
  <c r="H132" i="10"/>
  <c r="J129" i="10"/>
  <c r="I129" i="10"/>
  <c r="H129" i="10"/>
  <c r="J128" i="10"/>
  <c r="I128" i="10"/>
  <c r="H128" i="10"/>
  <c r="J127" i="10"/>
  <c r="I127" i="10"/>
  <c r="H127" i="10"/>
  <c r="J126" i="10"/>
  <c r="I126" i="10"/>
  <c r="H126" i="10"/>
  <c r="J118" i="10"/>
  <c r="I118" i="10"/>
  <c r="H118" i="10"/>
  <c r="J117" i="10"/>
  <c r="I117" i="10"/>
  <c r="H117" i="10"/>
  <c r="J116" i="10"/>
  <c r="I116" i="10"/>
  <c r="H116" i="10"/>
  <c r="M112" i="10"/>
  <c r="L112" i="10"/>
  <c r="K112" i="10"/>
  <c r="M109" i="10"/>
  <c r="L109" i="10"/>
  <c r="K109" i="10"/>
  <c r="M108" i="10"/>
  <c r="L108" i="10"/>
  <c r="K108" i="10"/>
  <c r="M106" i="10"/>
  <c r="L106" i="10"/>
  <c r="K106" i="10"/>
  <c r="M100" i="10"/>
  <c r="L100" i="10"/>
  <c r="K100" i="10"/>
  <c r="J97" i="10"/>
  <c r="I97" i="10"/>
  <c r="H97" i="10"/>
  <c r="M96" i="10"/>
  <c r="L96" i="10"/>
  <c r="K96" i="10"/>
  <c r="M95" i="10"/>
  <c r="L95" i="10"/>
  <c r="K95" i="10"/>
  <c r="M94" i="10"/>
  <c r="L94" i="10"/>
  <c r="K94" i="10"/>
  <c r="J93" i="10"/>
  <c r="I93" i="10"/>
  <c r="H93" i="10"/>
  <c r="M92" i="10"/>
  <c r="L92" i="10"/>
  <c r="K92" i="10"/>
  <c r="M91" i="10"/>
  <c r="L91" i="10"/>
  <c r="K91" i="10"/>
  <c r="M90" i="10"/>
  <c r="L90" i="10"/>
  <c r="K90" i="10"/>
  <c r="J88" i="10"/>
  <c r="J84" i="10" s="1"/>
  <c r="I88" i="10"/>
  <c r="H88" i="10"/>
  <c r="J75" i="10"/>
  <c r="I75" i="10"/>
  <c r="H75" i="10"/>
  <c r="D69" i="10"/>
  <c r="D122" i="10" s="1"/>
  <c r="J136" i="24"/>
  <c r="J139" i="24" s="1"/>
  <c r="J132" i="24"/>
  <c r="I132" i="24"/>
  <c r="H132" i="24"/>
  <c r="J129" i="24"/>
  <c r="I129" i="24"/>
  <c r="H129" i="24"/>
  <c r="J128" i="24"/>
  <c r="I128" i="24"/>
  <c r="I136" i="24" s="1"/>
  <c r="I139" i="24" s="1"/>
  <c r="H128" i="24"/>
  <c r="H136" i="24" s="1"/>
  <c r="H139" i="24" s="1"/>
  <c r="J127" i="24"/>
  <c r="I127" i="24"/>
  <c r="H127" i="24"/>
  <c r="J126" i="24"/>
  <c r="I126" i="24"/>
  <c r="H126" i="24"/>
  <c r="J118" i="24"/>
  <c r="I118" i="24"/>
  <c r="H118" i="24"/>
  <c r="J117" i="24"/>
  <c r="I117" i="24"/>
  <c r="H117" i="24"/>
  <c r="J116" i="24"/>
  <c r="I116" i="24"/>
  <c r="H116" i="24"/>
  <c r="M112" i="24"/>
  <c r="L112" i="24"/>
  <c r="K112" i="24"/>
  <c r="M109" i="24"/>
  <c r="L109" i="24"/>
  <c r="K109" i="24"/>
  <c r="M108" i="24"/>
  <c r="L108" i="24"/>
  <c r="K108" i="24"/>
  <c r="M106" i="24"/>
  <c r="L106" i="24"/>
  <c r="K106" i="24"/>
  <c r="M100" i="24"/>
  <c r="L100" i="24"/>
  <c r="K100" i="24"/>
  <c r="J97" i="24"/>
  <c r="I97" i="24"/>
  <c r="H97" i="24"/>
  <c r="M96" i="24"/>
  <c r="L96" i="24"/>
  <c r="K96" i="24"/>
  <c r="M95" i="24"/>
  <c r="L95" i="24"/>
  <c r="K95" i="24"/>
  <c r="M94" i="24"/>
  <c r="L94" i="24"/>
  <c r="K94" i="24"/>
  <c r="J93" i="24"/>
  <c r="I93" i="24"/>
  <c r="H93" i="24"/>
  <c r="M92" i="24"/>
  <c r="L92" i="24"/>
  <c r="K92" i="24"/>
  <c r="M91" i="24"/>
  <c r="L91" i="24"/>
  <c r="K91" i="24"/>
  <c r="M90" i="24"/>
  <c r="L90" i="24"/>
  <c r="K90" i="24"/>
  <c r="J88" i="24"/>
  <c r="J84" i="24" s="1"/>
  <c r="I88" i="24"/>
  <c r="I84" i="24" s="1"/>
  <c r="H88" i="24"/>
  <c r="H84" i="24" s="1"/>
  <c r="J75" i="24"/>
  <c r="I75" i="24"/>
  <c r="H75" i="24"/>
  <c r="D69" i="24"/>
  <c r="D122" i="24" s="1"/>
  <c r="J126" i="4"/>
  <c r="J125" i="4"/>
  <c r="I126" i="4"/>
  <c r="I125" i="4"/>
  <c r="H126" i="4"/>
  <c r="H125" i="4"/>
  <c r="M90" i="4"/>
  <c r="H36" i="3"/>
  <c r="H34" i="3"/>
  <c r="H32" i="3"/>
  <c r="H30" i="3"/>
  <c r="H28" i="3"/>
  <c r="H26" i="3"/>
  <c r="H22" i="3"/>
  <c r="H20" i="3"/>
  <c r="H18" i="3"/>
  <c r="H16" i="3"/>
  <c r="H14" i="3"/>
  <c r="H12" i="3"/>
  <c r="O221" i="9" l="1"/>
  <c r="O308" i="9"/>
  <c r="O489" i="9"/>
  <c r="O132" i="9"/>
  <c r="O494" i="9"/>
  <c r="O668" i="9"/>
  <c r="O224" i="9"/>
  <c r="O493" i="9"/>
  <c r="O402" i="9"/>
  <c r="O394" i="9"/>
  <c r="O484" i="9"/>
  <c r="O491" i="9"/>
  <c r="O667" i="9"/>
  <c r="O213" i="9"/>
  <c r="O482" i="9"/>
  <c r="O672" i="9"/>
  <c r="O580" i="9"/>
  <c r="O574" i="9"/>
  <c r="O582" i="9"/>
  <c r="O673" i="9"/>
  <c r="O312" i="9"/>
  <c r="O487" i="9"/>
  <c r="H115" i="24"/>
  <c r="H119" i="24" s="1"/>
  <c r="J115" i="24"/>
  <c r="J119" i="24" s="1"/>
  <c r="I136" i="10"/>
  <c r="I139" i="10" s="1"/>
  <c r="K129" i="10" s="1"/>
  <c r="J115" i="10"/>
  <c r="J119" i="10" s="1"/>
  <c r="H84" i="10"/>
  <c r="H115" i="10" s="1"/>
  <c r="H119" i="10" s="1"/>
  <c r="I84" i="10"/>
  <c r="H136" i="10"/>
  <c r="H139" i="10" s="1"/>
  <c r="H84" i="11"/>
  <c r="H136" i="11"/>
  <c r="H139" i="11" s="1"/>
  <c r="J115" i="11"/>
  <c r="J119" i="11" s="1"/>
  <c r="H115" i="11"/>
  <c r="H119" i="11" s="1"/>
  <c r="J115" i="12"/>
  <c r="J119" i="12" s="1"/>
  <c r="H136" i="12"/>
  <c r="H139" i="12" s="1"/>
  <c r="J136" i="12"/>
  <c r="J139" i="12" s="1"/>
  <c r="H115" i="13"/>
  <c r="H119" i="13" s="1"/>
  <c r="J115" i="13"/>
  <c r="J119" i="13" s="1"/>
  <c r="H84" i="13"/>
  <c r="J115" i="14"/>
  <c r="J119" i="14" s="1"/>
  <c r="I84" i="14"/>
  <c r="I115" i="14" s="1"/>
  <c r="I119" i="14" s="1"/>
  <c r="H136" i="15"/>
  <c r="H139" i="15" s="1"/>
  <c r="H115" i="15"/>
  <c r="H119" i="15" s="1"/>
  <c r="I136" i="15"/>
  <c r="I139" i="15" s="1"/>
  <c r="I115" i="15"/>
  <c r="I119" i="15" s="1"/>
  <c r="J115" i="15"/>
  <c r="J119" i="15" s="1"/>
  <c r="B140" i="15" s="1"/>
  <c r="H115" i="16"/>
  <c r="H119" i="16" s="1"/>
  <c r="J136" i="16"/>
  <c r="J139" i="16" s="1"/>
  <c r="I136" i="16"/>
  <c r="I139" i="16" s="1"/>
  <c r="H136" i="16"/>
  <c r="H139" i="16" s="1"/>
  <c r="K129" i="16" s="1"/>
  <c r="J115" i="16"/>
  <c r="J119" i="16" s="1"/>
  <c r="H115" i="20"/>
  <c r="H119" i="20" s="1"/>
  <c r="J115" i="20"/>
  <c r="J119" i="20" s="1"/>
  <c r="J136" i="20"/>
  <c r="J139" i="20" s="1"/>
  <c r="I115" i="21"/>
  <c r="I119" i="21" s="1"/>
  <c r="J115" i="21"/>
  <c r="J119" i="21" s="1"/>
  <c r="H84" i="21"/>
  <c r="I136" i="21"/>
  <c r="I139" i="21" s="1"/>
  <c r="H136" i="21"/>
  <c r="H139" i="21" s="1"/>
  <c r="H115" i="22"/>
  <c r="H119" i="22" s="1"/>
  <c r="B140" i="22" s="1"/>
  <c r="J115" i="22"/>
  <c r="J119" i="22" s="1"/>
  <c r="H84" i="22"/>
  <c r="H136" i="22"/>
  <c r="H139" i="22" s="1"/>
  <c r="N661" i="9"/>
  <c r="N675" i="9" s="1"/>
  <c r="I675" i="9"/>
  <c r="M661" i="9"/>
  <c r="M675" i="9" s="1"/>
  <c r="L661" i="9"/>
  <c r="L675" i="9" s="1"/>
  <c r="K661" i="9"/>
  <c r="K675" i="9" s="1"/>
  <c r="J661" i="9"/>
  <c r="N571" i="9"/>
  <c r="N585" i="9" s="1"/>
  <c r="I585" i="9"/>
  <c r="M571" i="9"/>
  <c r="M585" i="9" s="1"/>
  <c r="L571" i="9"/>
  <c r="L585" i="9" s="1"/>
  <c r="K571" i="9"/>
  <c r="K585" i="9" s="1"/>
  <c r="J571" i="9"/>
  <c r="N481" i="9"/>
  <c r="N495" i="9" s="1"/>
  <c r="L481" i="9"/>
  <c r="L495" i="9" s="1"/>
  <c r="M481" i="9"/>
  <c r="M495" i="9" s="1"/>
  <c r="K481" i="9"/>
  <c r="K495" i="9" s="1"/>
  <c r="J481" i="9"/>
  <c r="I495" i="9"/>
  <c r="O401" i="9"/>
  <c r="O393" i="9"/>
  <c r="O400" i="9"/>
  <c r="O392" i="9"/>
  <c r="O399" i="9"/>
  <c r="N391" i="9"/>
  <c r="N405" i="9" s="1"/>
  <c r="M391" i="9"/>
  <c r="M405" i="9" s="1"/>
  <c r="I405" i="9"/>
  <c r="L391" i="9"/>
  <c r="L405" i="9" s="1"/>
  <c r="K391" i="9"/>
  <c r="K405" i="9" s="1"/>
  <c r="J391" i="9"/>
  <c r="O398" i="9"/>
  <c r="O397" i="9"/>
  <c r="N301" i="9"/>
  <c r="N315" i="9" s="1"/>
  <c r="M301" i="9"/>
  <c r="M315" i="9" s="1"/>
  <c r="I315" i="9"/>
  <c r="L301" i="9"/>
  <c r="L315" i="9" s="1"/>
  <c r="K301" i="9"/>
  <c r="K315" i="9" s="1"/>
  <c r="J301" i="9"/>
  <c r="N211" i="9"/>
  <c r="N225" i="9" s="1"/>
  <c r="I225" i="9"/>
  <c r="M211" i="9"/>
  <c r="M225" i="9" s="1"/>
  <c r="L211" i="9"/>
  <c r="L225" i="9" s="1"/>
  <c r="K211" i="9"/>
  <c r="K225" i="9" s="1"/>
  <c r="J211" i="9"/>
  <c r="N121" i="9"/>
  <c r="N135" i="9" s="1"/>
  <c r="I135" i="9"/>
  <c r="J121" i="9"/>
  <c r="M121" i="9"/>
  <c r="M135" i="9" s="1"/>
  <c r="L121" i="9"/>
  <c r="L135" i="9" s="1"/>
  <c r="K121" i="9"/>
  <c r="K135" i="9" s="1"/>
  <c r="K129" i="22"/>
  <c r="H115" i="21"/>
  <c r="H119" i="21" s="1"/>
  <c r="K129" i="21"/>
  <c r="I115" i="20"/>
  <c r="I119" i="20" s="1"/>
  <c r="K129" i="20"/>
  <c r="I115" i="16"/>
  <c r="I119" i="16" s="1"/>
  <c r="B140" i="16" s="1"/>
  <c r="K129" i="15"/>
  <c r="H115" i="14"/>
  <c r="H119" i="14" s="1"/>
  <c r="K129" i="14"/>
  <c r="I115" i="13"/>
  <c r="I119" i="13" s="1"/>
  <c r="B140" i="13" s="1"/>
  <c r="K129" i="13"/>
  <c r="K129" i="12"/>
  <c r="I115" i="12"/>
  <c r="I119" i="12" s="1"/>
  <c r="I115" i="11"/>
  <c r="I119" i="11" s="1"/>
  <c r="B140" i="11" s="1"/>
  <c r="K129" i="11"/>
  <c r="I115" i="10"/>
  <c r="I119" i="10" s="1"/>
  <c r="I115" i="24"/>
  <c r="I119" i="24" s="1"/>
  <c r="K129" i="24"/>
  <c r="B140" i="24" l="1"/>
  <c r="B140" i="10"/>
  <c r="B140" i="12"/>
  <c r="B140" i="14"/>
  <c r="B140" i="20"/>
  <c r="B140" i="21"/>
  <c r="J675" i="9"/>
  <c r="O675" i="9" s="1"/>
  <c r="O677" i="9" s="1"/>
  <c r="O661" i="9"/>
  <c r="J585" i="9"/>
  <c r="O585" i="9" s="1"/>
  <c r="O587" i="9" s="1"/>
  <c r="O571" i="9"/>
  <c r="J495" i="9"/>
  <c r="O495" i="9" s="1"/>
  <c r="O497" i="9" s="1"/>
  <c r="O481" i="9"/>
  <c r="J405" i="9"/>
  <c r="O405" i="9" s="1"/>
  <c r="O407" i="9" s="1"/>
  <c r="O391" i="9"/>
  <c r="J315" i="9"/>
  <c r="O315" i="9" s="1"/>
  <c r="O317" i="9" s="1"/>
  <c r="O301" i="9"/>
  <c r="J225" i="9"/>
  <c r="O225" i="9" s="1"/>
  <c r="O227" i="9" s="1"/>
  <c r="O211" i="9"/>
  <c r="J135" i="9"/>
  <c r="O135" i="9" s="1"/>
  <c r="O137" i="9" s="1"/>
  <c r="O121" i="9"/>
  <c r="I26" i="3" l="1"/>
  <c r="I45" i="3" l="1"/>
  <c r="I48" i="3"/>
  <c r="K41" i="3"/>
  <c r="J41" i="3"/>
  <c r="I41" i="3"/>
  <c r="J24" i="4"/>
  <c r="J26" i="22"/>
  <c r="J26" i="21"/>
  <c r="J26" i="20"/>
  <c r="J24" i="16"/>
  <c r="J24" i="15"/>
  <c r="J24" i="14"/>
  <c r="J24" i="13"/>
  <c r="J24" i="12"/>
  <c r="J24" i="11"/>
  <c r="J24" i="10"/>
  <c r="J24" i="24"/>
  <c r="J49" i="3" l="1"/>
  <c r="K45" i="3"/>
  <c r="J45" i="3"/>
  <c r="K49" i="3"/>
  <c r="J54" i="3"/>
  <c r="K54" i="3"/>
  <c r="M112" i="4"/>
  <c r="L112" i="4"/>
  <c r="M109" i="4"/>
  <c r="L109" i="4"/>
  <c r="M108" i="4"/>
  <c r="L108" i="4"/>
  <c r="M106" i="4"/>
  <c r="L106" i="4"/>
  <c r="M100" i="4"/>
  <c r="L100" i="4"/>
  <c r="M96" i="4"/>
  <c r="L96" i="4"/>
  <c r="M95" i="4"/>
  <c r="L95" i="4"/>
  <c r="M94" i="4"/>
  <c r="L94" i="4"/>
  <c r="K94" i="4"/>
  <c r="M92" i="4"/>
  <c r="L92" i="4"/>
  <c r="M91" i="4"/>
  <c r="L91" i="4"/>
  <c r="K91" i="4"/>
  <c r="K90" i="4"/>
  <c r="L90" i="4"/>
  <c r="J131" i="4"/>
  <c r="J128" i="4"/>
  <c r="J127" i="4"/>
  <c r="J118" i="4"/>
  <c r="J117" i="4"/>
  <c r="J116" i="4"/>
  <c r="J97" i="4"/>
  <c r="J93" i="4"/>
  <c r="J88" i="4"/>
  <c r="J75" i="4"/>
  <c r="I131" i="4"/>
  <c r="H131" i="4"/>
  <c r="I128" i="4"/>
  <c r="H128" i="4"/>
  <c r="I127" i="4"/>
  <c r="H127" i="4"/>
  <c r="I118" i="4"/>
  <c r="H118" i="4"/>
  <c r="I117" i="4"/>
  <c r="H117" i="4"/>
  <c r="I116" i="4"/>
  <c r="H116" i="4"/>
  <c r="K112" i="4"/>
  <c r="K109" i="4"/>
  <c r="K108" i="4"/>
  <c r="K106" i="4"/>
  <c r="K100" i="4"/>
  <c r="I97" i="4"/>
  <c r="H97" i="4"/>
  <c r="K96" i="4"/>
  <c r="K95" i="4"/>
  <c r="I93" i="4"/>
  <c r="H93" i="4"/>
  <c r="K92" i="4"/>
  <c r="I88" i="4"/>
  <c r="H88" i="4"/>
  <c r="I75" i="4"/>
  <c r="H75" i="4"/>
  <c r="D69" i="4"/>
  <c r="D121" i="4" s="1"/>
  <c r="J135" i="4" l="1"/>
  <c r="J138" i="4" s="1"/>
  <c r="I60" i="3"/>
  <c r="I12" i="3"/>
  <c r="I84" i="4"/>
  <c r="I115" i="4" s="1"/>
  <c r="I119" i="4" s="1"/>
  <c r="I135" i="4"/>
  <c r="I138" i="4" s="1"/>
  <c r="K12" i="3"/>
  <c r="K60" i="3"/>
  <c r="J60" i="3"/>
  <c r="H135" i="4"/>
  <c r="H138" i="4" s="1"/>
  <c r="J84" i="4"/>
  <c r="J115" i="4" s="1"/>
  <c r="J119" i="4" s="1"/>
  <c r="H84" i="4"/>
  <c r="H115" i="4" s="1"/>
  <c r="H119" i="4" s="1"/>
  <c r="K128" i="4" l="1"/>
  <c r="B139" i="4"/>
  <c r="C26" i="3"/>
  <c r="K48" i="3" l="1"/>
  <c r="J48" i="3"/>
  <c r="L70" i="9"/>
  <c r="L69" i="9"/>
  <c r="L160" i="9"/>
  <c r="L159" i="9"/>
  <c r="L250" i="9"/>
  <c r="L249" i="9"/>
  <c r="L340" i="9"/>
  <c r="L339" i="9"/>
  <c r="L430" i="9"/>
  <c r="L429" i="9"/>
  <c r="B518" i="9"/>
  <c r="L520" i="9"/>
  <c r="L519" i="9"/>
  <c r="L610" i="9"/>
  <c r="L609" i="9"/>
  <c r="L700" i="9"/>
  <c r="L699" i="9"/>
  <c r="B698" i="9"/>
  <c r="B608" i="9"/>
  <c r="B428" i="9"/>
  <c r="B338" i="9"/>
  <c r="B248" i="9"/>
  <c r="B158" i="9"/>
  <c r="B68" i="9"/>
  <c r="B67" i="9"/>
  <c r="B66" i="9"/>
  <c r="B65" i="9"/>
  <c r="B64" i="9"/>
  <c r="B63" i="9"/>
  <c r="B62" i="9"/>
  <c r="B61" i="9"/>
  <c r="B60" i="9"/>
  <c r="B59" i="9"/>
  <c r="B58" i="9"/>
  <c r="B57" i="9"/>
  <c r="B56" i="9"/>
  <c r="B55" i="9"/>
  <c r="B54" i="9"/>
  <c r="B157" i="9"/>
  <c r="B156" i="9"/>
  <c r="B155" i="9"/>
  <c r="B154" i="9"/>
  <c r="B153" i="9"/>
  <c r="B152" i="9"/>
  <c r="B151" i="9"/>
  <c r="B150" i="9"/>
  <c r="B149" i="9"/>
  <c r="B148" i="9"/>
  <c r="B147" i="9"/>
  <c r="B146" i="9"/>
  <c r="B145" i="9"/>
  <c r="B144" i="9"/>
  <c r="B247" i="9"/>
  <c r="B246" i="9"/>
  <c r="B245" i="9"/>
  <c r="B244" i="9"/>
  <c r="B243" i="9"/>
  <c r="B242" i="9"/>
  <c r="B241" i="9"/>
  <c r="B240" i="9"/>
  <c r="B239" i="9"/>
  <c r="B238" i="9"/>
  <c r="B237" i="9"/>
  <c r="B236" i="9"/>
  <c r="B235" i="9"/>
  <c r="B234" i="9"/>
  <c r="B337" i="9"/>
  <c r="B336" i="9"/>
  <c r="B335" i="9"/>
  <c r="B334" i="9"/>
  <c r="B333" i="9"/>
  <c r="B332" i="9"/>
  <c r="B331" i="9"/>
  <c r="B330" i="9"/>
  <c r="B329" i="9"/>
  <c r="B328" i="9"/>
  <c r="B327" i="9"/>
  <c r="B326" i="9"/>
  <c r="B325" i="9"/>
  <c r="B324" i="9"/>
  <c r="B427" i="9"/>
  <c r="B426" i="9"/>
  <c r="B425" i="9"/>
  <c r="B424" i="9"/>
  <c r="B423" i="9"/>
  <c r="B422" i="9"/>
  <c r="B421" i="9"/>
  <c r="B420" i="9"/>
  <c r="B419" i="9"/>
  <c r="B418" i="9"/>
  <c r="B417" i="9"/>
  <c r="B416" i="9"/>
  <c r="B415" i="9"/>
  <c r="B414" i="9"/>
  <c r="B517" i="9"/>
  <c r="B516" i="9"/>
  <c r="B515" i="9"/>
  <c r="B514" i="9"/>
  <c r="B513" i="9"/>
  <c r="B512" i="9"/>
  <c r="B511" i="9"/>
  <c r="B510" i="9"/>
  <c r="B509" i="9"/>
  <c r="B508" i="9"/>
  <c r="B507" i="9"/>
  <c r="B506" i="9"/>
  <c r="B505" i="9"/>
  <c r="B504" i="9"/>
  <c r="B607" i="9" l="1"/>
  <c r="B606" i="9"/>
  <c r="B605" i="9"/>
  <c r="B604" i="9"/>
  <c r="B603" i="9"/>
  <c r="B602" i="9"/>
  <c r="B601" i="9"/>
  <c r="B600" i="9"/>
  <c r="B599" i="9"/>
  <c r="B598" i="9"/>
  <c r="B597" i="9"/>
  <c r="B596" i="9"/>
  <c r="B595" i="9"/>
  <c r="B594" i="9"/>
  <c r="B697" i="9"/>
  <c r="B696" i="9"/>
  <c r="B695" i="9"/>
  <c r="B694" i="9"/>
  <c r="B693" i="9"/>
  <c r="B692" i="9"/>
  <c r="B691" i="9"/>
  <c r="B690" i="9"/>
  <c r="B689" i="9"/>
  <c r="B688" i="9"/>
  <c r="B687" i="9"/>
  <c r="B686" i="9"/>
  <c r="B685" i="9"/>
  <c r="B684" i="9"/>
  <c r="B706" i="9"/>
  <c r="B720" i="9" l="1"/>
  <c r="B719" i="9"/>
  <c r="B718" i="9"/>
  <c r="B717" i="9"/>
  <c r="B716" i="9"/>
  <c r="B715" i="9"/>
  <c r="B714" i="9"/>
  <c r="B713" i="9"/>
  <c r="B712" i="9"/>
  <c r="B711" i="9"/>
  <c r="B710" i="9"/>
  <c r="B709" i="9"/>
  <c r="B708" i="9"/>
  <c r="B707" i="9"/>
  <c r="L722" i="9"/>
  <c r="L721" i="9"/>
  <c r="B630" i="9"/>
  <c r="B629" i="9"/>
  <c r="B628" i="9"/>
  <c r="B627" i="9"/>
  <c r="B626" i="9"/>
  <c r="B625" i="9"/>
  <c r="B624" i="9"/>
  <c r="B623" i="9"/>
  <c r="B622" i="9"/>
  <c r="B621" i="9"/>
  <c r="B620" i="9"/>
  <c r="B619" i="9"/>
  <c r="B618" i="9"/>
  <c r="B617" i="9"/>
  <c r="B616" i="9"/>
  <c r="L632" i="9"/>
  <c r="L631" i="9"/>
  <c r="B540" i="9"/>
  <c r="B539" i="9"/>
  <c r="B538" i="9"/>
  <c r="B537" i="9"/>
  <c r="B536" i="9"/>
  <c r="B535" i="9"/>
  <c r="B534" i="9"/>
  <c r="B533" i="9"/>
  <c r="B532" i="9"/>
  <c r="B531" i="9"/>
  <c r="B530" i="9"/>
  <c r="B529" i="9"/>
  <c r="B528" i="9"/>
  <c r="B527" i="9"/>
  <c r="B526" i="9"/>
  <c r="L542" i="9"/>
  <c r="L541" i="9"/>
  <c r="B450" i="9" l="1"/>
  <c r="B449" i="9"/>
  <c r="B448" i="9"/>
  <c r="B447" i="9"/>
  <c r="B446" i="9"/>
  <c r="B445" i="9"/>
  <c r="B444" i="9"/>
  <c r="B443" i="9"/>
  <c r="B442" i="9"/>
  <c r="B441" i="9"/>
  <c r="B440" i="9"/>
  <c r="B439" i="9"/>
  <c r="B438" i="9"/>
  <c r="B437" i="9"/>
  <c r="B436" i="9"/>
  <c r="L452" i="9"/>
  <c r="L451" i="9"/>
  <c r="B360" i="9"/>
  <c r="B359" i="9"/>
  <c r="B358" i="9"/>
  <c r="B357" i="9"/>
  <c r="B356" i="9"/>
  <c r="B355" i="9"/>
  <c r="B354" i="9"/>
  <c r="B353" i="9"/>
  <c r="B352" i="9"/>
  <c r="B351" i="9"/>
  <c r="B350" i="9"/>
  <c r="B349" i="9"/>
  <c r="B348" i="9"/>
  <c r="B347" i="9"/>
  <c r="B346" i="9"/>
  <c r="L362" i="9"/>
  <c r="L361" i="9"/>
  <c r="L272" i="9"/>
  <c r="L271" i="9"/>
  <c r="B270" i="9"/>
  <c r="B269" i="9"/>
  <c r="B268" i="9"/>
  <c r="B267" i="9"/>
  <c r="B266" i="9"/>
  <c r="B265" i="9"/>
  <c r="B264" i="9"/>
  <c r="B263" i="9"/>
  <c r="B262" i="9"/>
  <c r="B261" i="9"/>
  <c r="B260" i="9"/>
  <c r="B259" i="9"/>
  <c r="B258" i="9"/>
  <c r="B257" i="9"/>
  <c r="B256" i="9"/>
  <c r="B180" i="9"/>
  <c r="B179" i="9"/>
  <c r="B178" i="9"/>
  <c r="B177" i="9"/>
  <c r="B176" i="9"/>
  <c r="B175" i="9"/>
  <c r="B174" i="9"/>
  <c r="B173" i="9"/>
  <c r="B172" i="9"/>
  <c r="B171" i="9"/>
  <c r="B170" i="9"/>
  <c r="B169" i="9"/>
  <c r="B168" i="9"/>
  <c r="B167" i="9"/>
  <c r="B166" i="9"/>
  <c r="L182" i="9"/>
  <c r="L181" i="9"/>
  <c r="L92" i="9"/>
  <c r="L91" i="9"/>
  <c r="B89" i="9"/>
  <c r="B90" i="9"/>
  <c r="B87" i="9"/>
  <c r="B88" i="9"/>
  <c r="B86" i="9"/>
  <c r="B85" i="9"/>
  <c r="B84" i="9"/>
  <c r="B83" i="9"/>
  <c r="B82" i="9"/>
  <c r="B81" i="9"/>
  <c r="B80" i="9"/>
  <c r="B79" i="9"/>
  <c r="B78" i="9"/>
  <c r="B77" i="9"/>
  <c r="B76" i="9"/>
  <c r="O16" i="9" l="1"/>
  <c r="I31" i="9" l="1"/>
  <c r="N31" i="9" s="1"/>
  <c r="G36" i="3"/>
  <c r="G34" i="3"/>
  <c r="G32" i="3"/>
  <c r="C36" i="3"/>
  <c r="C34" i="3"/>
  <c r="C32" i="3"/>
  <c r="C30" i="3"/>
  <c r="C28" i="3"/>
  <c r="C22" i="3"/>
  <c r="C20" i="3"/>
  <c r="C18" i="3"/>
  <c r="C16" i="3"/>
  <c r="C14" i="3"/>
  <c r="K36" i="3" l="1"/>
  <c r="J36" i="3"/>
  <c r="I36" i="3"/>
  <c r="K34" i="3"/>
  <c r="J34" i="3"/>
  <c r="I34" i="3"/>
  <c r="K14" i="3"/>
  <c r="J14" i="3"/>
  <c r="I14" i="3"/>
  <c r="J12" i="3"/>
  <c r="K32" i="3"/>
  <c r="J32" i="3"/>
  <c r="I32" i="3"/>
  <c r="I678" i="9" l="1"/>
  <c r="E720" i="9"/>
  <c r="I414" i="9"/>
  <c r="I179" i="9"/>
  <c r="N179" i="9" s="1"/>
  <c r="I178" i="9"/>
  <c r="I177" i="9"/>
  <c r="N177" i="9" s="1"/>
  <c r="I176" i="9"/>
  <c r="I175" i="9"/>
  <c r="N175" i="9" s="1"/>
  <c r="I174" i="9"/>
  <c r="I173" i="9"/>
  <c r="N173" i="9" s="1"/>
  <c r="I172" i="9"/>
  <c r="I171" i="9"/>
  <c r="N171" i="9" s="1"/>
  <c r="I170" i="9"/>
  <c r="I169" i="9"/>
  <c r="N169" i="9" s="1"/>
  <c r="I168" i="9"/>
  <c r="L168" i="9" s="1"/>
  <c r="I167" i="9"/>
  <c r="N167" i="9" s="1"/>
  <c r="I166" i="9"/>
  <c r="I157" i="9"/>
  <c r="I156" i="9"/>
  <c r="I155" i="9"/>
  <c r="I154" i="9"/>
  <c r="I153" i="9"/>
  <c r="I152" i="9"/>
  <c r="I151" i="9"/>
  <c r="I150" i="9"/>
  <c r="I149" i="9"/>
  <c r="I148" i="9"/>
  <c r="I147" i="9"/>
  <c r="I146" i="9"/>
  <c r="I145" i="9"/>
  <c r="I144" i="9"/>
  <c r="I588" i="9"/>
  <c r="I498" i="9"/>
  <c r="I408" i="9"/>
  <c r="I318" i="9"/>
  <c r="I228" i="9"/>
  <c r="I138" i="9"/>
  <c r="I48" i="9"/>
  <c r="I93" i="9"/>
  <c r="I3" i="9"/>
  <c r="H720" i="9"/>
  <c r="G720" i="9"/>
  <c r="F720" i="9"/>
  <c r="I719" i="9"/>
  <c r="N719" i="9" s="1"/>
  <c r="I718" i="9"/>
  <c r="N718" i="9" s="1"/>
  <c r="I717" i="9"/>
  <c r="N717" i="9" s="1"/>
  <c r="I716" i="9"/>
  <c r="N716" i="9" s="1"/>
  <c r="I715" i="9"/>
  <c r="N715" i="9" s="1"/>
  <c r="I714" i="9"/>
  <c r="N714" i="9" s="1"/>
  <c r="I713" i="9"/>
  <c r="N713" i="9" s="1"/>
  <c r="I712" i="9"/>
  <c r="N712" i="9" s="1"/>
  <c r="I711" i="9"/>
  <c r="N711" i="9" s="1"/>
  <c r="I710" i="9"/>
  <c r="N710" i="9" s="1"/>
  <c r="I709" i="9"/>
  <c r="N709" i="9" s="1"/>
  <c r="I708" i="9"/>
  <c r="N708" i="9" s="1"/>
  <c r="I707" i="9"/>
  <c r="N707" i="9" s="1"/>
  <c r="I706" i="9"/>
  <c r="H698" i="9"/>
  <c r="G698" i="9"/>
  <c r="F698" i="9"/>
  <c r="I697" i="9"/>
  <c r="N697" i="9" s="1"/>
  <c r="I696" i="9"/>
  <c r="N696" i="9" s="1"/>
  <c r="I695" i="9"/>
  <c r="N695" i="9" s="1"/>
  <c r="I694" i="9"/>
  <c r="N694" i="9" s="1"/>
  <c r="I693" i="9"/>
  <c r="N693" i="9" s="1"/>
  <c r="I692" i="9"/>
  <c r="N692" i="9" s="1"/>
  <c r="I691" i="9"/>
  <c r="N691" i="9" s="1"/>
  <c r="I690" i="9"/>
  <c r="N690" i="9" s="1"/>
  <c r="I689" i="9"/>
  <c r="N689" i="9" s="1"/>
  <c r="I688" i="9"/>
  <c r="N688" i="9" s="1"/>
  <c r="I687" i="9"/>
  <c r="N687" i="9" s="1"/>
  <c r="I686" i="9"/>
  <c r="N686" i="9" s="1"/>
  <c r="I685" i="9"/>
  <c r="N685" i="9" s="1"/>
  <c r="I684" i="9"/>
  <c r="N684" i="9" s="1"/>
  <c r="B679" i="9"/>
  <c r="I633" i="9"/>
  <c r="H630" i="9"/>
  <c r="G630" i="9"/>
  <c r="F630" i="9"/>
  <c r="I629" i="9"/>
  <c r="N629" i="9" s="1"/>
  <c r="I628" i="9"/>
  <c r="N628" i="9" s="1"/>
  <c r="I627" i="9"/>
  <c r="N627" i="9" s="1"/>
  <c r="I626" i="9"/>
  <c r="N626" i="9" s="1"/>
  <c r="I625" i="9"/>
  <c r="N625" i="9" s="1"/>
  <c r="I624" i="9"/>
  <c r="I623" i="9"/>
  <c r="N623" i="9" s="1"/>
  <c r="I622" i="9"/>
  <c r="N622" i="9" s="1"/>
  <c r="I621" i="9"/>
  <c r="N621" i="9" s="1"/>
  <c r="I620" i="9"/>
  <c r="N620" i="9" s="1"/>
  <c r="I619" i="9"/>
  <c r="N619" i="9" s="1"/>
  <c r="I618" i="9"/>
  <c r="N618" i="9" s="1"/>
  <c r="I617" i="9"/>
  <c r="N617" i="9" s="1"/>
  <c r="I616" i="9"/>
  <c r="E630" i="9"/>
  <c r="H608" i="9"/>
  <c r="G608" i="9"/>
  <c r="F608" i="9"/>
  <c r="I607" i="9"/>
  <c r="N607" i="9" s="1"/>
  <c r="I606" i="9"/>
  <c r="N606" i="9" s="1"/>
  <c r="I605" i="9"/>
  <c r="N605" i="9" s="1"/>
  <c r="I604" i="9"/>
  <c r="N604" i="9" s="1"/>
  <c r="I603" i="9"/>
  <c r="N603" i="9" s="1"/>
  <c r="I602" i="9"/>
  <c r="N602" i="9" s="1"/>
  <c r="I601" i="9"/>
  <c r="N601" i="9" s="1"/>
  <c r="I600" i="9"/>
  <c r="N600" i="9" s="1"/>
  <c r="I599" i="9"/>
  <c r="N599" i="9" s="1"/>
  <c r="I598" i="9"/>
  <c r="N598" i="9" s="1"/>
  <c r="I597" i="9"/>
  <c r="N597" i="9" s="1"/>
  <c r="I596" i="9"/>
  <c r="N596" i="9" s="1"/>
  <c r="I595" i="9"/>
  <c r="N595" i="9" s="1"/>
  <c r="I594" i="9"/>
  <c r="B589" i="9"/>
  <c r="I543" i="9"/>
  <c r="H540" i="9"/>
  <c r="G540" i="9"/>
  <c r="F540" i="9"/>
  <c r="I539" i="9"/>
  <c r="N539" i="9" s="1"/>
  <c r="I538" i="9"/>
  <c r="N538" i="9" s="1"/>
  <c r="I537" i="9"/>
  <c r="N537" i="9" s="1"/>
  <c r="I536" i="9"/>
  <c r="N536" i="9" s="1"/>
  <c r="I535" i="9"/>
  <c r="N535" i="9" s="1"/>
  <c r="I534" i="9"/>
  <c r="N534" i="9" s="1"/>
  <c r="I533" i="9"/>
  <c r="N533" i="9" s="1"/>
  <c r="I532" i="9"/>
  <c r="N532" i="9" s="1"/>
  <c r="I531" i="9"/>
  <c r="N531" i="9" s="1"/>
  <c r="I530" i="9"/>
  <c r="N530" i="9" s="1"/>
  <c r="I529" i="9"/>
  <c r="N529" i="9" s="1"/>
  <c r="I528" i="9"/>
  <c r="N528" i="9" s="1"/>
  <c r="I527" i="9"/>
  <c r="N527" i="9" s="1"/>
  <c r="I526" i="9"/>
  <c r="E540" i="9"/>
  <c r="H518" i="9"/>
  <c r="G518" i="9"/>
  <c r="F518" i="9"/>
  <c r="I517" i="9"/>
  <c r="N517" i="9" s="1"/>
  <c r="I516" i="9"/>
  <c r="N516" i="9" s="1"/>
  <c r="I515" i="9"/>
  <c r="N515" i="9" s="1"/>
  <c r="I514" i="9"/>
  <c r="N514" i="9" s="1"/>
  <c r="I513" i="9"/>
  <c r="N513" i="9" s="1"/>
  <c r="I512" i="9"/>
  <c r="N512" i="9" s="1"/>
  <c r="I511" i="9"/>
  <c r="N511" i="9" s="1"/>
  <c r="I510" i="9"/>
  <c r="N510" i="9" s="1"/>
  <c r="I509" i="9"/>
  <c r="N509" i="9" s="1"/>
  <c r="I508" i="9"/>
  <c r="N508" i="9" s="1"/>
  <c r="I507" i="9"/>
  <c r="N507" i="9" s="1"/>
  <c r="I506" i="9"/>
  <c r="N506" i="9" s="1"/>
  <c r="I505" i="9"/>
  <c r="N505" i="9" s="1"/>
  <c r="I504" i="9"/>
  <c r="B499" i="9"/>
  <c r="I453" i="9"/>
  <c r="H450" i="9"/>
  <c r="G450" i="9"/>
  <c r="F450" i="9"/>
  <c r="I449" i="9"/>
  <c r="N449" i="9" s="1"/>
  <c r="I448" i="9"/>
  <c r="N448" i="9" s="1"/>
  <c r="I447" i="9"/>
  <c r="N447" i="9" s="1"/>
  <c r="I446" i="9"/>
  <c r="N446" i="9" s="1"/>
  <c r="I445" i="9"/>
  <c r="N445" i="9" s="1"/>
  <c r="I444" i="9"/>
  <c r="N444" i="9" s="1"/>
  <c r="I443" i="9"/>
  <c r="N443" i="9" s="1"/>
  <c r="I442" i="9"/>
  <c r="N442" i="9" s="1"/>
  <c r="I441" i="9"/>
  <c r="N441" i="9" s="1"/>
  <c r="I440" i="9"/>
  <c r="N440" i="9" s="1"/>
  <c r="I439" i="9"/>
  <c r="N439" i="9" s="1"/>
  <c r="I438" i="9"/>
  <c r="N438" i="9" s="1"/>
  <c r="I437" i="9"/>
  <c r="N437" i="9" s="1"/>
  <c r="I436" i="9"/>
  <c r="N436" i="9" s="1"/>
  <c r="H428" i="9"/>
  <c r="G428" i="9"/>
  <c r="F428" i="9"/>
  <c r="I427" i="9"/>
  <c r="N427" i="9" s="1"/>
  <c r="I426" i="9"/>
  <c r="N426" i="9" s="1"/>
  <c r="I425" i="9"/>
  <c r="N425" i="9" s="1"/>
  <c r="I424" i="9"/>
  <c r="N424" i="9" s="1"/>
  <c r="I423" i="9"/>
  <c r="N423" i="9" s="1"/>
  <c r="I422" i="9"/>
  <c r="N422" i="9" s="1"/>
  <c r="I421" i="9"/>
  <c r="N421" i="9" s="1"/>
  <c r="I420" i="9"/>
  <c r="N420" i="9" s="1"/>
  <c r="I419" i="9"/>
  <c r="N419" i="9" s="1"/>
  <c r="I418" i="9"/>
  <c r="N418" i="9" s="1"/>
  <c r="I417" i="9"/>
  <c r="N417" i="9" s="1"/>
  <c r="I416" i="9"/>
  <c r="N416" i="9" s="1"/>
  <c r="I415" i="9"/>
  <c r="N415" i="9" s="1"/>
  <c r="B409" i="9"/>
  <c r="I363" i="9"/>
  <c r="H360" i="9"/>
  <c r="G360" i="9"/>
  <c r="F360" i="9"/>
  <c r="I359" i="9"/>
  <c r="N359" i="9" s="1"/>
  <c r="I358" i="9"/>
  <c r="N358" i="9" s="1"/>
  <c r="I357" i="9"/>
  <c r="N357" i="9" s="1"/>
  <c r="I356" i="9"/>
  <c r="N356" i="9" s="1"/>
  <c r="I355" i="9"/>
  <c r="N355" i="9" s="1"/>
  <c r="I354" i="9"/>
  <c r="N354" i="9" s="1"/>
  <c r="I353" i="9"/>
  <c r="N353" i="9" s="1"/>
  <c r="I352" i="9"/>
  <c r="N352" i="9" s="1"/>
  <c r="I351" i="9"/>
  <c r="N351" i="9" s="1"/>
  <c r="I350" i="9"/>
  <c r="N350" i="9" s="1"/>
  <c r="I349" i="9"/>
  <c r="N349" i="9" s="1"/>
  <c r="I348" i="9"/>
  <c r="N348" i="9" s="1"/>
  <c r="I347" i="9"/>
  <c r="N347" i="9" s="1"/>
  <c r="I346" i="9"/>
  <c r="E360" i="9"/>
  <c r="H338" i="9"/>
  <c r="G338" i="9"/>
  <c r="F338" i="9"/>
  <c r="I337" i="9"/>
  <c r="N337" i="9" s="1"/>
  <c r="I336" i="9"/>
  <c r="N336" i="9" s="1"/>
  <c r="I335" i="9"/>
  <c r="N335" i="9" s="1"/>
  <c r="I334" i="9"/>
  <c r="N334" i="9" s="1"/>
  <c r="I333" i="9"/>
  <c r="N333" i="9" s="1"/>
  <c r="I332" i="9"/>
  <c r="N332" i="9" s="1"/>
  <c r="I331" i="9"/>
  <c r="N331" i="9" s="1"/>
  <c r="I330" i="9"/>
  <c r="N330" i="9" s="1"/>
  <c r="I329" i="9"/>
  <c r="N329" i="9" s="1"/>
  <c r="I328" i="9"/>
  <c r="N328" i="9" s="1"/>
  <c r="I327" i="9"/>
  <c r="N327" i="9" s="1"/>
  <c r="I326" i="9"/>
  <c r="N326" i="9" s="1"/>
  <c r="I325" i="9"/>
  <c r="N325" i="9" s="1"/>
  <c r="I324" i="9"/>
  <c r="E338" i="9"/>
  <c r="B319" i="9"/>
  <c r="I273" i="9"/>
  <c r="H270" i="9"/>
  <c r="G270" i="9"/>
  <c r="F270" i="9"/>
  <c r="I269" i="9"/>
  <c r="N269" i="9" s="1"/>
  <c r="I268" i="9"/>
  <c r="N268" i="9" s="1"/>
  <c r="I267" i="9"/>
  <c r="N267" i="9" s="1"/>
  <c r="I266" i="9"/>
  <c r="N266" i="9" s="1"/>
  <c r="I265" i="9"/>
  <c r="N265" i="9" s="1"/>
  <c r="I264" i="9"/>
  <c r="N264" i="9" s="1"/>
  <c r="I263" i="9"/>
  <c r="N263" i="9" s="1"/>
  <c r="I262" i="9"/>
  <c r="N262" i="9" s="1"/>
  <c r="I261" i="9"/>
  <c r="N261" i="9" s="1"/>
  <c r="I260" i="9"/>
  <c r="N260" i="9" s="1"/>
  <c r="I259" i="9"/>
  <c r="I258" i="9"/>
  <c r="N258" i="9" s="1"/>
  <c r="I257" i="9"/>
  <c r="N257" i="9" s="1"/>
  <c r="I256" i="9"/>
  <c r="E270" i="9"/>
  <c r="H248" i="9"/>
  <c r="G248" i="9"/>
  <c r="F248" i="9"/>
  <c r="I247" i="9"/>
  <c r="I246" i="9"/>
  <c r="I245" i="9"/>
  <c r="N245" i="9" s="1"/>
  <c r="I244" i="9"/>
  <c r="I243" i="9"/>
  <c r="I242" i="9"/>
  <c r="I241" i="9"/>
  <c r="N241" i="9" s="1"/>
  <c r="I240" i="9"/>
  <c r="I239" i="9"/>
  <c r="I238" i="9"/>
  <c r="I237" i="9"/>
  <c r="N237" i="9" s="1"/>
  <c r="I236" i="9"/>
  <c r="I235" i="9"/>
  <c r="I234" i="9"/>
  <c r="N234" i="9" s="1"/>
  <c r="B229" i="9"/>
  <c r="I183" i="9"/>
  <c r="H180" i="9"/>
  <c r="G180" i="9"/>
  <c r="F180" i="9"/>
  <c r="E180" i="9"/>
  <c r="H158" i="9"/>
  <c r="G158" i="9"/>
  <c r="F158" i="9"/>
  <c r="B139" i="9"/>
  <c r="J31" i="9"/>
  <c r="B49" i="9"/>
  <c r="H68" i="9"/>
  <c r="G68" i="9"/>
  <c r="F68" i="9"/>
  <c r="I67" i="9"/>
  <c r="I66" i="9"/>
  <c r="I65" i="9"/>
  <c r="N65" i="9" s="1"/>
  <c r="I64" i="9"/>
  <c r="I63" i="9"/>
  <c r="N63" i="9" s="1"/>
  <c r="I62" i="9"/>
  <c r="L62" i="9" s="1"/>
  <c r="I61" i="9"/>
  <c r="N61" i="9" s="1"/>
  <c r="I60" i="9"/>
  <c r="L60" i="9" s="1"/>
  <c r="I59" i="9"/>
  <c r="I58" i="9"/>
  <c r="I57" i="9"/>
  <c r="N57" i="9" s="1"/>
  <c r="I56" i="9"/>
  <c r="I55" i="9"/>
  <c r="E68" i="9"/>
  <c r="H90" i="9"/>
  <c r="G90" i="9"/>
  <c r="F90" i="9"/>
  <c r="I89" i="9"/>
  <c r="I88" i="9"/>
  <c r="I87" i="9"/>
  <c r="N87" i="9" s="1"/>
  <c r="I86" i="9"/>
  <c r="I85" i="9"/>
  <c r="I84" i="9"/>
  <c r="I83" i="9"/>
  <c r="N83" i="9" s="1"/>
  <c r="I82" i="9"/>
  <c r="I81" i="9"/>
  <c r="I80" i="9"/>
  <c r="I79" i="9"/>
  <c r="N79" i="9" s="1"/>
  <c r="I78" i="9"/>
  <c r="I77" i="9"/>
  <c r="I76" i="9"/>
  <c r="N76" i="9" s="1"/>
  <c r="H45" i="9"/>
  <c r="G45" i="9"/>
  <c r="F45" i="9"/>
  <c r="I44" i="9"/>
  <c r="N44" i="9" s="1"/>
  <c r="I43" i="9"/>
  <c r="N43" i="9" s="1"/>
  <c r="I42" i="9"/>
  <c r="N42" i="9" s="1"/>
  <c r="I41" i="9"/>
  <c r="N41" i="9" s="1"/>
  <c r="I40" i="9"/>
  <c r="N40" i="9" s="1"/>
  <c r="I39" i="9"/>
  <c r="N39" i="9" s="1"/>
  <c r="I38" i="9"/>
  <c r="N38" i="9" s="1"/>
  <c r="I37" i="9"/>
  <c r="N37" i="9" s="1"/>
  <c r="I36" i="9"/>
  <c r="N36" i="9" s="1"/>
  <c r="I35" i="9"/>
  <c r="N35" i="9" s="1"/>
  <c r="I34" i="9"/>
  <c r="N34" i="9" s="1"/>
  <c r="I33" i="9"/>
  <c r="N33" i="9" s="1"/>
  <c r="I32" i="9"/>
  <c r="N32" i="9" s="1"/>
  <c r="O11" i="9"/>
  <c r="L243" i="9" l="1"/>
  <c r="N243" i="9"/>
  <c r="M259" i="9"/>
  <c r="N259" i="9"/>
  <c r="K16" i="3"/>
  <c r="K20" i="3"/>
  <c r="K26" i="3"/>
  <c r="K30" i="3"/>
  <c r="L77" i="9"/>
  <c r="N77" i="9"/>
  <c r="M82" i="9"/>
  <c r="N82" i="9"/>
  <c r="K88" i="9"/>
  <c r="N88" i="9"/>
  <c r="J55" i="9"/>
  <c r="N55" i="9"/>
  <c r="K60" i="9"/>
  <c r="M64" i="9"/>
  <c r="N64" i="9"/>
  <c r="M238" i="9"/>
  <c r="N238" i="9"/>
  <c r="K244" i="9"/>
  <c r="N244" i="9"/>
  <c r="M594" i="9"/>
  <c r="N594" i="9"/>
  <c r="L616" i="9"/>
  <c r="N616" i="9"/>
  <c r="L706" i="9"/>
  <c r="N706" i="9"/>
  <c r="K149" i="9"/>
  <c r="N149" i="9"/>
  <c r="K155" i="9"/>
  <c r="N155" i="9"/>
  <c r="M174" i="9"/>
  <c r="N174" i="9"/>
  <c r="I18" i="3"/>
  <c r="I28" i="3"/>
  <c r="M154" i="9"/>
  <c r="N154" i="9"/>
  <c r="M168" i="9"/>
  <c r="N168" i="9"/>
  <c r="L89" i="9"/>
  <c r="N89" i="9"/>
  <c r="L239" i="9"/>
  <c r="N239" i="9"/>
  <c r="M144" i="9"/>
  <c r="N144" i="9"/>
  <c r="M150" i="9"/>
  <c r="N150" i="9"/>
  <c r="M156" i="9"/>
  <c r="N156" i="9"/>
  <c r="K84" i="9"/>
  <c r="N84" i="9"/>
  <c r="K66" i="9"/>
  <c r="N66" i="9"/>
  <c r="K240" i="9"/>
  <c r="N240" i="9"/>
  <c r="K624" i="9"/>
  <c r="N624" i="9"/>
  <c r="K145" i="9"/>
  <c r="N145" i="9"/>
  <c r="K151" i="9"/>
  <c r="N151" i="9"/>
  <c r="K157" i="9"/>
  <c r="N157" i="9"/>
  <c r="M170" i="9"/>
  <c r="N170" i="9"/>
  <c r="M176" i="9"/>
  <c r="N176" i="9"/>
  <c r="K18" i="3"/>
  <c r="K22" i="3"/>
  <c r="K28" i="3"/>
  <c r="M81" i="9"/>
  <c r="N81" i="9"/>
  <c r="M78" i="9"/>
  <c r="N78" i="9"/>
  <c r="M56" i="9"/>
  <c r="N56" i="9"/>
  <c r="M246" i="9"/>
  <c r="N246" i="9"/>
  <c r="M256" i="9"/>
  <c r="N256" i="9"/>
  <c r="L79" i="9"/>
  <c r="L85" i="9"/>
  <c r="N85" i="9"/>
  <c r="K58" i="9"/>
  <c r="N58" i="9"/>
  <c r="M62" i="9"/>
  <c r="N62" i="9"/>
  <c r="M67" i="9"/>
  <c r="N67" i="9"/>
  <c r="L235" i="9"/>
  <c r="N235" i="9"/>
  <c r="L247" i="9"/>
  <c r="N247" i="9"/>
  <c r="M146" i="9"/>
  <c r="N146" i="9"/>
  <c r="M152" i="9"/>
  <c r="N152" i="9"/>
  <c r="M166" i="9"/>
  <c r="N166" i="9"/>
  <c r="M414" i="9"/>
  <c r="N414" i="9"/>
  <c r="I16" i="3"/>
  <c r="I20" i="3"/>
  <c r="I30" i="3"/>
  <c r="M60" i="9"/>
  <c r="N60" i="9"/>
  <c r="K504" i="9"/>
  <c r="N504" i="9"/>
  <c r="M526" i="9"/>
  <c r="N526" i="9"/>
  <c r="M148" i="9"/>
  <c r="N148" i="9"/>
  <c r="K80" i="9"/>
  <c r="N80" i="9"/>
  <c r="M86" i="9"/>
  <c r="N86" i="9"/>
  <c r="M59" i="9"/>
  <c r="N59" i="9"/>
  <c r="K236" i="9"/>
  <c r="N236" i="9"/>
  <c r="M242" i="9"/>
  <c r="N242" i="9"/>
  <c r="M324" i="9"/>
  <c r="N324" i="9"/>
  <c r="L346" i="9"/>
  <c r="N346" i="9"/>
  <c r="K147" i="9"/>
  <c r="N147" i="9"/>
  <c r="K153" i="9"/>
  <c r="N153" i="9"/>
  <c r="M172" i="9"/>
  <c r="N172" i="9"/>
  <c r="M178" i="9"/>
  <c r="N178" i="9"/>
  <c r="J16" i="3"/>
  <c r="J20" i="3"/>
  <c r="J26" i="3"/>
  <c r="J30" i="3"/>
  <c r="L83" i="9"/>
  <c r="K79" i="9"/>
  <c r="K57" i="9"/>
  <c r="J60" i="9"/>
  <c r="K64" i="9"/>
  <c r="L151" i="9"/>
  <c r="J168" i="9"/>
  <c r="J152" i="9"/>
  <c r="L167" i="9"/>
  <c r="L172" i="9"/>
  <c r="J82" i="9"/>
  <c r="K78" i="9"/>
  <c r="L82" i="9"/>
  <c r="K65" i="9"/>
  <c r="L156" i="9"/>
  <c r="L84" i="9"/>
  <c r="K87" i="9"/>
  <c r="L65" i="9"/>
  <c r="K146" i="9"/>
  <c r="J148" i="9"/>
  <c r="L152" i="9"/>
  <c r="L155" i="9"/>
  <c r="J172" i="9"/>
  <c r="K174" i="9"/>
  <c r="J176" i="9"/>
  <c r="J178" i="9"/>
  <c r="L148" i="9"/>
  <c r="L176" i="9"/>
  <c r="L147" i="9"/>
  <c r="J156" i="9"/>
  <c r="L171" i="9"/>
  <c r="L175" i="9"/>
  <c r="J78" i="9"/>
  <c r="L80" i="9"/>
  <c r="K82" i="9"/>
  <c r="K83" i="9"/>
  <c r="L86" i="9"/>
  <c r="L87" i="9"/>
  <c r="L56" i="9"/>
  <c r="L57" i="9"/>
  <c r="J64" i="9"/>
  <c r="L66" i="9"/>
  <c r="M260" i="9"/>
  <c r="L260" i="9"/>
  <c r="K260" i="9"/>
  <c r="J260" i="9"/>
  <c r="M264" i="9"/>
  <c r="L264" i="9"/>
  <c r="K264" i="9"/>
  <c r="J264" i="9"/>
  <c r="M268" i="9"/>
  <c r="L268" i="9"/>
  <c r="K268" i="9"/>
  <c r="J268" i="9"/>
  <c r="J327" i="9"/>
  <c r="M327" i="9"/>
  <c r="L327" i="9"/>
  <c r="K327" i="9"/>
  <c r="J331" i="9"/>
  <c r="M331" i="9"/>
  <c r="L331" i="9"/>
  <c r="K331" i="9"/>
  <c r="J335" i="9"/>
  <c r="M335" i="9"/>
  <c r="L335" i="9"/>
  <c r="K335" i="9"/>
  <c r="J347" i="9"/>
  <c r="M347" i="9"/>
  <c r="L347" i="9"/>
  <c r="K347" i="9"/>
  <c r="J351" i="9"/>
  <c r="M351" i="9"/>
  <c r="L351" i="9"/>
  <c r="K351" i="9"/>
  <c r="J355" i="9"/>
  <c r="K355" i="9"/>
  <c r="M355" i="9"/>
  <c r="L355" i="9"/>
  <c r="K358" i="9"/>
  <c r="L358" i="9"/>
  <c r="J358" i="9"/>
  <c r="M358" i="9"/>
  <c r="J415" i="9"/>
  <c r="L415" i="9"/>
  <c r="M415" i="9"/>
  <c r="K415" i="9"/>
  <c r="J419" i="9"/>
  <c r="M419" i="9"/>
  <c r="L419" i="9"/>
  <c r="K419" i="9"/>
  <c r="J423" i="9"/>
  <c r="K423" i="9"/>
  <c r="M423" i="9"/>
  <c r="L423" i="9"/>
  <c r="J427" i="9"/>
  <c r="K427" i="9"/>
  <c r="L427" i="9"/>
  <c r="M427" i="9"/>
  <c r="J436" i="9"/>
  <c r="J439" i="9"/>
  <c r="K439" i="9"/>
  <c r="M439" i="9"/>
  <c r="L439" i="9"/>
  <c r="J443" i="9"/>
  <c r="L443" i="9"/>
  <c r="K443" i="9"/>
  <c r="M443" i="9"/>
  <c r="J447" i="9"/>
  <c r="K447" i="9"/>
  <c r="M447" i="9"/>
  <c r="L447" i="9"/>
  <c r="L506" i="9"/>
  <c r="J506" i="9"/>
  <c r="M506" i="9"/>
  <c r="K506" i="9"/>
  <c r="L510" i="9"/>
  <c r="K510" i="9"/>
  <c r="J510" i="9"/>
  <c r="M510" i="9"/>
  <c r="L514" i="9"/>
  <c r="M514" i="9"/>
  <c r="K514" i="9"/>
  <c r="J514" i="9"/>
  <c r="M517" i="9"/>
  <c r="L517" i="9"/>
  <c r="K517" i="9"/>
  <c r="J517" i="9"/>
  <c r="J529" i="9"/>
  <c r="M529" i="9"/>
  <c r="L529" i="9"/>
  <c r="K529" i="9"/>
  <c r="J533" i="9"/>
  <c r="K533" i="9"/>
  <c r="M533" i="9"/>
  <c r="L533" i="9"/>
  <c r="J537" i="9"/>
  <c r="L537" i="9"/>
  <c r="K537" i="9"/>
  <c r="M537" i="9"/>
  <c r="M597" i="9"/>
  <c r="L597" i="9"/>
  <c r="J597" i="9"/>
  <c r="K597" i="9"/>
  <c r="M601" i="9"/>
  <c r="K601" i="9"/>
  <c r="J601" i="9"/>
  <c r="L601" i="9"/>
  <c r="M605" i="9"/>
  <c r="J605" i="9"/>
  <c r="L605" i="9"/>
  <c r="K605" i="9"/>
  <c r="J617" i="9"/>
  <c r="K617" i="9"/>
  <c r="L617" i="9"/>
  <c r="M617" i="9"/>
  <c r="J621" i="9"/>
  <c r="L621" i="9"/>
  <c r="M621" i="9"/>
  <c r="K621" i="9"/>
  <c r="K625" i="9"/>
  <c r="M625" i="9"/>
  <c r="L625" i="9"/>
  <c r="J625" i="9"/>
  <c r="K629" i="9"/>
  <c r="M629" i="9"/>
  <c r="L629" i="9"/>
  <c r="J629" i="9"/>
  <c r="K685" i="9"/>
  <c r="J685" i="9"/>
  <c r="L685" i="9"/>
  <c r="M685" i="9"/>
  <c r="K689" i="9"/>
  <c r="L689" i="9"/>
  <c r="M689" i="9"/>
  <c r="J689" i="9"/>
  <c r="K693" i="9"/>
  <c r="J693" i="9"/>
  <c r="M693" i="9"/>
  <c r="L693" i="9"/>
  <c r="K697" i="9"/>
  <c r="O697" i="9" s="1"/>
  <c r="L697" i="9"/>
  <c r="J697" i="9"/>
  <c r="M697" i="9"/>
  <c r="K710" i="9"/>
  <c r="M710" i="9"/>
  <c r="L710" i="9"/>
  <c r="J710" i="9"/>
  <c r="K714" i="9"/>
  <c r="M714" i="9"/>
  <c r="L714" i="9"/>
  <c r="J714" i="9"/>
  <c r="K718" i="9"/>
  <c r="J718" i="9"/>
  <c r="M718" i="9"/>
  <c r="L718" i="9"/>
  <c r="L145" i="9"/>
  <c r="L146" i="9"/>
  <c r="J150" i="9"/>
  <c r="K152" i="9"/>
  <c r="L153" i="9"/>
  <c r="L154" i="9"/>
  <c r="K168" i="9"/>
  <c r="L169" i="9"/>
  <c r="L170" i="9"/>
  <c r="J174" i="9"/>
  <c r="K176" i="9"/>
  <c r="L177" i="9"/>
  <c r="L178" i="9"/>
  <c r="M235" i="9"/>
  <c r="L236" i="9"/>
  <c r="K237" i="9"/>
  <c r="J238" i="9"/>
  <c r="M239" i="9"/>
  <c r="L240" i="9"/>
  <c r="K241" i="9"/>
  <c r="J242" i="9"/>
  <c r="M243" i="9"/>
  <c r="L244" i="9"/>
  <c r="K245" i="9"/>
  <c r="J246" i="9"/>
  <c r="M247" i="9"/>
  <c r="L257" i="9"/>
  <c r="L261" i="9"/>
  <c r="K261" i="9"/>
  <c r="J261" i="9"/>
  <c r="M261" i="9"/>
  <c r="L265" i="9"/>
  <c r="K265" i="9"/>
  <c r="J265" i="9"/>
  <c r="M265" i="9"/>
  <c r="L269" i="9"/>
  <c r="K269" i="9"/>
  <c r="J269" i="9"/>
  <c r="M269" i="9"/>
  <c r="M328" i="9"/>
  <c r="L328" i="9"/>
  <c r="K328" i="9"/>
  <c r="J328" i="9"/>
  <c r="M332" i="9"/>
  <c r="L332" i="9"/>
  <c r="K332" i="9"/>
  <c r="J332" i="9"/>
  <c r="M336" i="9"/>
  <c r="L336" i="9"/>
  <c r="K336" i="9"/>
  <c r="J336" i="9"/>
  <c r="M348" i="9"/>
  <c r="L348" i="9"/>
  <c r="K348" i="9"/>
  <c r="J348" i="9"/>
  <c r="M352" i="9"/>
  <c r="J352" i="9"/>
  <c r="L352" i="9"/>
  <c r="K352" i="9"/>
  <c r="M356" i="9"/>
  <c r="K356" i="9"/>
  <c r="J356" i="9"/>
  <c r="L356" i="9"/>
  <c r="J359" i="9"/>
  <c r="L359" i="9"/>
  <c r="K359" i="9"/>
  <c r="M359" i="9"/>
  <c r="M416" i="9"/>
  <c r="L416" i="9"/>
  <c r="J416" i="9"/>
  <c r="K416" i="9"/>
  <c r="M420" i="9"/>
  <c r="K420" i="9"/>
  <c r="J420" i="9"/>
  <c r="L420" i="9"/>
  <c r="M424" i="9"/>
  <c r="J424" i="9"/>
  <c r="L424" i="9"/>
  <c r="K424" i="9"/>
  <c r="L437" i="9"/>
  <c r="J437" i="9"/>
  <c r="M437" i="9"/>
  <c r="K437" i="9"/>
  <c r="M440" i="9"/>
  <c r="K440" i="9"/>
  <c r="L440" i="9"/>
  <c r="J440" i="9"/>
  <c r="M444" i="9"/>
  <c r="J444" i="9"/>
  <c r="L444" i="9"/>
  <c r="K444" i="9"/>
  <c r="M448" i="9"/>
  <c r="K448" i="9"/>
  <c r="J448" i="9"/>
  <c r="L448" i="9"/>
  <c r="K507" i="9"/>
  <c r="J507" i="9"/>
  <c r="M507" i="9"/>
  <c r="L507" i="9"/>
  <c r="K511" i="9"/>
  <c r="L511" i="9"/>
  <c r="J511" i="9"/>
  <c r="M511" i="9"/>
  <c r="K515" i="9"/>
  <c r="M515" i="9"/>
  <c r="L515" i="9"/>
  <c r="J515" i="9"/>
  <c r="M530" i="9"/>
  <c r="J530" i="9"/>
  <c r="L530" i="9"/>
  <c r="K530" i="9"/>
  <c r="M534" i="9"/>
  <c r="K534" i="9"/>
  <c r="J534" i="9"/>
  <c r="L534" i="9"/>
  <c r="M538" i="9"/>
  <c r="L538" i="9"/>
  <c r="K538" i="9"/>
  <c r="J538" i="9"/>
  <c r="L598" i="9"/>
  <c r="M598" i="9"/>
  <c r="K598" i="9"/>
  <c r="J598" i="9"/>
  <c r="L602" i="9"/>
  <c r="M602" i="9"/>
  <c r="K602" i="9"/>
  <c r="J602" i="9"/>
  <c r="L606" i="9"/>
  <c r="J606" i="9"/>
  <c r="M606" i="9"/>
  <c r="K606" i="9"/>
  <c r="M618" i="9"/>
  <c r="K618" i="9"/>
  <c r="L618" i="9"/>
  <c r="J618" i="9"/>
  <c r="M622" i="9"/>
  <c r="L622" i="9"/>
  <c r="K622" i="9"/>
  <c r="J622" i="9"/>
  <c r="J626" i="9"/>
  <c r="M626" i="9"/>
  <c r="L626" i="9"/>
  <c r="K626" i="9"/>
  <c r="J686" i="9"/>
  <c r="K686" i="9"/>
  <c r="M686" i="9"/>
  <c r="L686" i="9"/>
  <c r="J690" i="9"/>
  <c r="M690" i="9"/>
  <c r="L690" i="9"/>
  <c r="K690" i="9"/>
  <c r="J694" i="9"/>
  <c r="K694" i="9"/>
  <c r="M694" i="9"/>
  <c r="L694" i="9"/>
  <c r="J707" i="9"/>
  <c r="L707" i="9"/>
  <c r="K707" i="9"/>
  <c r="M707" i="9"/>
  <c r="J711" i="9"/>
  <c r="M711" i="9"/>
  <c r="L711" i="9"/>
  <c r="K711" i="9"/>
  <c r="J715" i="9"/>
  <c r="M715" i="9"/>
  <c r="L715" i="9"/>
  <c r="K715" i="9"/>
  <c r="J719" i="9"/>
  <c r="K719" i="9"/>
  <c r="M719" i="9"/>
  <c r="L719" i="9"/>
  <c r="K150" i="9"/>
  <c r="J235" i="9"/>
  <c r="M236" i="9"/>
  <c r="L237" i="9"/>
  <c r="K238" i="9"/>
  <c r="J239" i="9"/>
  <c r="M240" i="9"/>
  <c r="L241" i="9"/>
  <c r="K242" i="9"/>
  <c r="J243" i="9"/>
  <c r="M244" i="9"/>
  <c r="L245" i="9"/>
  <c r="K246" i="9"/>
  <c r="J247" i="9"/>
  <c r="M257" i="9"/>
  <c r="J259" i="9"/>
  <c r="L78" i="9"/>
  <c r="J86" i="9"/>
  <c r="L88" i="9"/>
  <c r="J56" i="9"/>
  <c r="L58" i="9"/>
  <c r="K61" i="9"/>
  <c r="L64" i="9"/>
  <c r="M258" i="9"/>
  <c r="L258" i="9"/>
  <c r="K262" i="9"/>
  <c r="J262" i="9"/>
  <c r="M262" i="9"/>
  <c r="L262" i="9"/>
  <c r="K266" i="9"/>
  <c r="J266" i="9"/>
  <c r="M266" i="9"/>
  <c r="L266" i="9"/>
  <c r="L325" i="9"/>
  <c r="K325" i="9"/>
  <c r="J325" i="9"/>
  <c r="M325" i="9"/>
  <c r="L329" i="9"/>
  <c r="K329" i="9"/>
  <c r="J329" i="9"/>
  <c r="M329" i="9"/>
  <c r="L333" i="9"/>
  <c r="K333" i="9"/>
  <c r="J333" i="9"/>
  <c r="M333" i="9"/>
  <c r="K337" i="9"/>
  <c r="M337" i="9"/>
  <c r="L337" i="9"/>
  <c r="J337" i="9"/>
  <c r="L349" i="9"/>
  <c r="M349" i="9"/>
  <c r="K349" i="9"/>
  <c r="J349" i="9"/>
  <c r="L353" i="9"/>
  <c r="J353" i="9"/>
  <c r="M353" i="9"/>
  <c r="K353" i="9"/>
  <c r="L417" i="9"/>
  <c r="M417" i="9"/>
  <c r="K417" i="9"/>
  <c r="J417" i="9"/>
  <c r="L421" i="9"/>
  <c r="M421" i="9"/>
  <c r="K421" i="9"/>
  <c r="J421" i="9"/>
  <c r="L425" i="9"/>
  <c r="J425" i="9"/>
  <c r="M425" i="9"/>
  <c r="K425" i="9"/>
  <c r="K438" i="9"/>
  <c r="J438" i="9"/>
  <c r="M438" i="9"/>
  <c r="L438" i="9"/>
  <c r="L441" i="9"/>
  <c r="K441" i="9"/>
  <c r="M441" i="9"/>
  <c r="J441" i="9"/>
  <c r="L445" i="9"/>
  <c r="J445" i="9"/>
  <c r="M445" i="9"/>
  <c r="K445" i="9"/>
  <c r="L449" i="9"/>
  <c r="K449" i="9"/>
  <c r="J449" i="9"/>
  <c r="M449" i="9"/>
  <c r="J508" i="9"/>
  <c r="K508" i="9"/>
  <c r="M508" i="9"/>
  <c r="L508" i="9"/>
  <c r="J512" i="9"/>
  <c r="L512" i="9"/>
  <c r="K512" i="9"/>
  <c r="M512" i="9"/>
  <c r="L527" i="9"/>
  <c r="M527" i="9"/>
  <c r="K527" i="9"/>
  <c r="J527" i="9"/>
  <c r="L531" i="9"/>
  <c r="J531" i="9"/>
  <c r="M531" i="9"/>
  <c r="K531" i="9"/>
  <c r="L535" i="9"/>
  <c r="K535" i="9"/>
  <c r="J535" i="9"/>
  <c r="M535" i="9"/>
  <c r="L539" i="9"/>
  <c r="M539" i="9"/>
  <c r="K539" i="9"/>
  <c r="J539" i="9"/>
  <c r="K595" i="9"/>
  <c r="L595" i="9"/>
  <c r="M595" i="9"/>
  <c r="J595" i="9"/>
  <c r="K599" i="9"/>
  <c r="M599" i="9"/>
  <c r="L599" i="9"/>
  <c r="J599" i="9"/>
  <c r="K603" i="9"/>
  <c r="M603" i="9"/>
  <c r="L603" i="9"/>
  <c r="J603" i="9"/>
  <c r="K607" i="9"/>
  <c r="J607" i="9"/>
  <c r="M607" i="9"/>
  <c r="L607" i="9"/>
  <c r="L619" i="9"/>
  <c r="K619" i="9"/>
  <c r="M619" i="9"/>
  <c r="J619" i="9"/>
  <c r="L623" i="9"/>
  <c r="M623" i="9"/>
  <c r="J623" i="9"/>
  <c r="K623" i="9"/>
  <c r="M627" i="9"/>
  <c r="J627" i="9"/>
  <c r="L627" i="9"/>
  <c r="K627" i="9"/>
  <c r="M687" i="9"/>
  <c r="O687" i="9" s="1"/>
  <c r="K687" i="9"/>
  <c r="L687" i="9"/>
  <c r="J687" i="9"/>
  <c r="M691" i="9"/>
  <c r="J691" i="9"/>
  <c r="L691" i="9"/>
  <c r="K691" i="9"/>
  <c r="M695" i="9"/>
  <c r="K695" i="9"/>
  <c r="J695" i="9"/>
  <c r="L695" i="9"/>
  <c r="M708" i="9"/>
  <c r="L708" i="9"/>
  <c r="K708" i="9"/>
  <c r="J708" i="9"/>
  <c r="M712" i="9"/>
  <c r="L712" i="9"/>
  <c r="K712" i="9"/>
  <c r="J712" i="9"/>
  <c r="M716" i="9"/>
  <c r="J716" i="9"/>
  <c r="L716" i="9"/>
  <c r="K716" i="9"/>
  <c r="J146" i="9"/>
  <c r="K148" i="9"/>
  <c r="L149" i="9"/>
  <c r="L150" i="9"/>
  <c r="J154" i="9"/>
  <c r="K156" i="9"/>
  <c r="L157" i="9"/>
  <c r="J170" i="9"/>
  <c r="K172" i="9"/>
  <c r="L173" i="9"/>
  <c r="L174" i="9"/>
  <c r="K235" i="9"/>
  <c r="J236" i="9"/>
  <c r="M237" i="9"/>
  <c r="L238" i="9"/>
  <c r="K239" i="9"/>
  <c r="J240" i="9"/>
  <c r="M241" i="9"/>
  <c r="L242" i="9"/>
  <c r="K243" i="9"/>
  <c r="J244" i="9"/>
  <c r="M245" i="9"/>
  <c r="L246" i="9"/>
  <c r="K247" i="9"/>
  <c r="J257" i="9"/>
  <c r="J258" i="9"/>
  <c r="L42" i="9"/>
  <c r="K86" i="9"/>
  <c r="K56" i="9"/>
  <c r="L61" i="9"/>
  <c r="L259" i="9"/>
  <c r="K259" i="9"/>
  <c r="J263" i="9"/>
  <c r="M263" i="9"/>
  <c r="L263" i="9"/>
  <c r="K263" i="9"/>
  <c r="J267" i="9"/>
  <c r="M267" i="9"/>
  <c r="L267" i="9"/>
  <c r="K267" i="9"/>
  <c r="K326" i="9"/>
  <c r="J326" i="9"/>
  <c r="M326" i="9"/>
  <c r="L326" i="9"/>
  <c r="K330" i="9"/>
  <c r="J330" i="9"/>
  <c r="M330" i="9"/>
  <c r="L330" i="9"/>
  <c r="K334" i="9"/>
  <c r="J334" i="9"/>
  <c r="M334" i="9"/>
  <c r="L334" i="9"/>
  <c r="K350" i="9"/>
  <c r="M350" i="9"/>
  <c r="L350" i="9"/>
  <c r="J350" i="9"/>
  <c r="K354" i="9"/>
  <c r="J354" i="9"/>
  <c r="M354" i="9"/>
  <c r="L354" i="9"/>
  <c r="L357" i="9"/>
  <c r="K357" i="9"/>
  <c r="J357" i="9"/>
  <c r="M357" i="9"/>
  <c r="K418" i="9"/>
  <c r="M418" i="9"/>
  <c r="L418" i="9"/>
  <c r="J418" i="9"/>
  <c r="K422" i="9"/>
  <c r="M422" i="9"/>
  <c r="L422" i="9"/>
  <c r="J422" i="9"/>
  <c r="K426" i="9"/>
  <c r="J426" i="9"/>
  <c r="M426" i="9"/>
  <c r="L426" i="9"/>
  <c r="K442" i="9"/>
  <c r="L442" i="9"/>
  <c r="M442" i="9"/>
  <c r="J442" i="9"/>
  <c r="K446" i="9"/>
  <c r="J446" i="9"/>
  <c r="M446" i="9"/>
  <c r="L446" i="9"/>
  <c r="M505" i="9"/>
  <c r="J505" i="9"/>
  <c r="L505" i="9"/>
  <c r="K505" i="9"/>
  <c r="M509" i="9"/>
  <c r="K509" i="9"/>
  <c r="J509" i="9"/>
  <c r="L509" i="9"/>
  <c r="M513" i="9"/>
  <c r="L513" i="9"/>
  <c r="K513" i="9"/>
  <c r="J513" i="9"/>
  <c r="J516" i="9"/>
  <c r="M516" i="9"/>
  <c r="L516" i="9"/>
  <c r="K516" i="9"/>
  <c r="K528" i="9"/>
  <c r="M528" i="9"/>
  <c r="L528" i="9"/>
  <c r="J528" i="9"/>
  <c r="K532" i="9"/>
  <c r="J532" i="9"/>
  <c r="M532" i="9"/>
  <c r="L532" i="9"/>
  <c r="K536" i="9"/>
  <c r="L536" i="9"/>
  <c r="J536" i="9"/>
  <c r="M536" i="9"/>
  <c r="J596" i="9"/>
  <c r="L596" i="9"/>
  <c r="M596" i="9"/>
  <c r="K596" i="9"/>
  <c r="J600" i="9"/>
  <c r="M600" i="9"/>
  <c r="L600" i="9"/>
  <c r="K600" i="9"/>
  <c r="J604" i="9"/>
  <c r="K604" i="9"/>
  <c r="M604" i="9"/>
  <c r="L604" i="9"/>
  <c r="K620" i="9"/>
  <c r="L620" i="9"/>
  <c r="J620" i="9"/>
  <c r="M620" i="9"/>
  <c r="L628" i="9"/>
  <c r="K628" i="9"/>
  <c r="J628" i="9"/>
  <c r="M628" i="9"/>
  <c r="L688" i="9"/>
  <c r="K688" i="9"/>
  <c r="J688" i="9"/>
  <c r="M688" i="9"/>
  <c r="L692" i="9"/>
  <c r="J692" i="9"/>
  <c r="M692" i="9"/>
  <c r="K692" i="9"/>
  <c r="L696" i="9"/>
  <c r="K696" i="9"/>
  <c r="J696" i="9"/>
  <c r="M696" i="9"/>
  <c r="L709" i="9"/>
  <c r="M709" i="9"/>
  <c r="K709" i="9"/>
  <c r="J709" i="9"/>
  <c r="L713" i="9"/>
  <c r="M713" i="9"/>
  <c r="K713" i="9"/>
  <c r="J713" i="9"/>
  <c r="L717" i="9"/>
  <c r="J717" i="9"/>
  <c r="M717" i="9"/>
  <c r="K717" i="9"/>
  <c r="K154" i="9"/>
  <c r="K170" i="9"/>
  <c r="K178" i="9"/>
  <c r="L179" i="9"/>
  <c r="J237" i="9"/>
  <c r="J241" i="9"/>
  <c r="J245" i="9"/>
  <c r="K257" i="9"/>
  <c r="K258" i="9"/>
  <c r="K414" i="9"/>
  <c r="L414" i="9"/>
  <c r="J526" i="9"/>
  <c r="K526" i="9"/>
  <c r="L526" i="9"/>
  <c r="L504" i="9"/>
  <c r="M504" i="9"/>
  <c r="J504" i="9"/>
  <c r="K436" i="9"/>
  <c r="L436" i="9"/>
  <c r="M436" i="9"/>
  <c r="J414" i="9"/>
  <c r="J324" i="9"/>
  <c r="K324" i="9"/>
  <c r="L324" i="9"/>
  <c r="J594" i="9"/>
  <c r="K594" i="9"/>
  <c r="L594" i="9"/>
  <c r="M616" i="9"/>
  <c r="J616" i="9"/>
  <c r="K616" i="9"/>
  <c r="K684" i="9"/>
  <c r="M706" i="9"/>
  <c r="L684" i="9"/>
  <c r="J706" i="9"/>
  <c r="M684" i="9"/>
  <c r="K706" i="9"/>
  <c r="J684" i="9"/>
  <c r="J18" i="3"/>
  <c r="J28" i="3"/>
  <c r="M346" i="9"/>
  <c r="J346" i="9"/>
  <c r="K346" i="9"/>
  <c r="L624" i="9"/>
  <c r="M624" i="9"/>
  <c r="J624" i="9"/>
  <c r="J256" i="9"/>
  <c r="K256" i="9"/>
  <c r="L256" i="9"/>
  <c r="K234" i="9"/>
  <c r="L234" i="9"/>
  <c r="M234" i="9"/>
  <c r="J234" i="9"/>
  <c r="K166" i="9"/>
  <c r="L166" i="9"/>
  <c r="J166" i="9"/>
  <c r="K167" i="9"/>
  <c r="K169" i="9"/>
  <c r="K171" i="9"/>
  <c r="K173" i="9"/>
  <c r="K175" i="9"/>
  <c r="K177" i="9"/>
  <c r="K179" i="9"/>
  <c r="M167" i="9"/>
  <c r="M169" i="9"/>
  <c r="M171" i="9"/>
  <c r="M173" i="9"/>
  <c r="M175" i="9"/>
  <c r="M177" i="9"/>
  <c r="M179" i="9"/>
  <c r="J167" i="9"/>
  <c r="J169" i="9"/>
  <c r="J171" i="9"/>
  <c r="J173" i="9"/>
  <c r="J175" i="9"/>
  <c r="J177" i="9"/>
  <c r="J179" i="9"/>
  <c r="K144" i="9"/>
  <c r="L144" i="9"/>
  <c r="J144" i="9"/>
  <c r="M145" i="9"/>
  <c r="M147" i="9"/>
  <c r="M149" i="9"/>
  <c r="M151" i="9"/>
  <c r="M153" i="9"/>
  <c r="M155" i="9"/>
  <c r="M157" i="9"/>
  <c r="J145" i="9"/>
  <c r="J147" i="9"/>
  <c r="J149" i="9"/>
  <c r="J151" i="9"/>
  <c r="J153" i="9"/>
  <c r="J155" i="9"/>
  <c r="J157" i="9"/>
  <c r="I698" i="9"/>
  <c r="N698" i="9"/>
  <c r="I720" i="9"/>
  <c r="E698" i="9"/>
  <c r="I608" i="9"/>
  <c r="I630" i="9"/>
  <c r="E608" i="9"/>
  <c r="I518" i="9"/>
  <c r="I540" i="9"/>
  <c r="E518" i="9"/>
  <c r="I428" i="9"/>
  <c r="I450" i="9"/>
  <c r="E450" i="9"/>
  <c r="E428" i="9"/>
  <c r="I360" i="9"/>
  <c r="I338" i="9"/>
  <c r="I248" i="9"/>
  <c r="I270" i="9"/>
  <c r="E248" i="9"/>
  <c r="I158" i="9"/>
  <c r="E158" i="9"/>
  <c r="I180" i="9"/>
  <c r="O60" i="9"/>
  <c r="M55" i="9"/>
  <c r="I54" i="9"/>
  <c r="N54" i="9" s="1"/>
  <c r="M58" i="9"/>
  <c r="J59" i="9"/>
  <c r="J63" i="9"/>
  <c r="M66" i="9"/>
  <c r="J67" i="9"/>
  <c r="K55" i="9"/>
  <c r="M57" i="9"/>
  <c r="J58" i="9"/>
  <c r="K59" i="9"/>
  <c r="M61" i="9"/>
  <c r="J62" i="9"/>
  <c r="K63" i="9"/>
  <c r="M65" i="9"/>
  <c r="J66" i="9"/>
  <c r="K67" i="9"/>
  <c r="L55" i="9"/>
  <c r="J57" i="9"/>
  <c r="L59" i="9"/>
  <c r="J61" i="9"/>
  <c r="K62" i="9"/>
  <c r="L63" i="9"/>
  <c r="J65" i="9"/>
  <c r="L67" i="9"/>
  <c r="M63" i="9"/>
  <c r="I90" i="9"/>
  <c r="K76" i="9"/>
  <c r="J76" i="9"/>
  <c r="M76" i="9"/>
  <c r="L76" i="9"/>
  <c r="M77" i="9"/>
  <c r="M85" i="9"/>
  <c r="M89" i="9"/>
  <c r="J77" i="9"/>
  <c r="M80" i="9"/>
  <c r="J81" i="9"/>
  <c r="M84" i="9"/>
  <c r="J85" i="9"/>
  <c r="M88" i="9"/>
  <c r="J89" i="9"/>
  <c r="K77" i="9"/>
  <c r="M79" i="9"/>
  <c r="J80" i="9"/>
  <c r="K81" i="9"/>
  <c r="M83" i="9"/>
  <c r="J84" i="9"/>
  <c r="K85" i="9"/>
  <c r="M87" i="9"/>
  <c r="J88" i="9"/>
  <c r="K89" i="9"/>
  <c r="J79" i="9"/>
  <c r="L81" i="9"/>
  <c r="J83" i="9"/>
  <c r="J87" i="9"/>
  <c r="E90" i="9"/>
  <c r="E45" i="9"/>
  <c r="K31" i="9"/>
  <c r="I45" i="9"/>
  <c r="L31" i="9"/>
  <c r="M31" i="9"/>
  <c r="K44" i="9"/>
  <c r="J44" i="9"/>
  <c r="M44" i="9"/>
  <c r="L44" i="9"/>
  <c r="K43" i="9"/>
  <c r="J43" i="9"/>
  <c r="M43" i="9"/>
  <c r="L43" i="9"/>
  <c r="M42" i="9"/>
  <c r="J42" i="9"/>
  <c r="K42" i="9"/>
  <c r="J41" i="9"/>
  <c r="K41" i="9"/>
  <c r="M41" i="9"/>
  <c r="L41" i="9"/>
  <c r="K40" i="9"/>
  <c r="J40" i="9"/>
  <c r="M40" i="9"/>
  <c r="L40" i="9"/>
  <c r="K39" i="9"/>
  <c r="J39" i="9"/>
  <c r="M39" i="9"/>
  <c r="L39" i="9"/>
  <c r="K38" i="9"/>
  <c r="J38" i="9"/>
  <c r="M38" i="9"/>
  <c r="L38" i="9"/>
  <c r="K37" i="9"/>
  <c r="J37" i="9"/>
  <c r="M37" i="9"/>
  <c r="L37" i="9"/>
  <c r="K36" i="9"/>
  <c r="J36" i="9"/>
  <c r="M36" i="9"/>
  <c r="L36" i="9"/>
  <c r="K35" i="9"/>
  <c r="J35" i="9"/>
  <c r="M35" i="9"/>
  <c r="L35" i="9"/>
  <c r="K34" i="9"/>
  <c r="J34" i="9"/>
  <c r="M34" i="9"/>
  <c r="L34" i="9"/>
  <c r="K33" i="9"/>
  <c r="J33" i="9"/>
  <c r="M33" i="9"/>
  <c r="L33" i="9"/>
  <c r="K32" i="9"/>
  <c r="J32" i="9"/>
  <c r="M32" i="9"/>
  <c r="L32" i="9"/>
  <c r="O507" i="9" l="1"/>
  <c r="O354" i="9"/>
  <c r="O514" i="9"/>
  <c r="O506" i="9"/>
  <c r="O246" i="9"/>
  <c r="O719" i="9"/>
  <c r="O694" i="9"/>
  <c r="O691" i="9"/>
  <c r="O693" i="9"/>
  <c r="O712" i="9"/>
  <c r="O527" i="9"/>
  <c r="O425" i="9"/>
  <c r="O427" i="9"/>
  <c r="O333" i="9"/>
  <c r="O335" i="9"/>
  <c r="O64" i="9"/>
  <c r="O82" i="9"/>
  <c r="O629" i="9"/>
  <c r="O597" i="9"/>
  <c r="O618" i="9"/>
  <c r="O510" i="9"/>
  <c r="O269" i="9"/>
  <c r="O244" i="9"/>
  <c r="I38" i="3"/>
  <c r="J38" i="3"/>
  <c r="K38" i="3"/>
  <c r="O711" i="9"/>
  <c r="O715" i="9"/>
  <c r="O690" i="9"/>
  <c r="O596" i="9"/>
  <c r="O531" i="9"/>
  <c r="O536" i="9"/>
  <c r="O446" i="9"/>
  <c r="O448" i="9"/>
  <c r="O268" i="9"/>
  <c r="O245" i="9"/>
  <c r="O241" i="9"/>
  <c r="O247" i="9"/>
  <c r="O265" i="9"/>
  <c r="O237" i="9"/>
  <c r="O146" i="9"/>
  <c r="O156" i="9"/>
  <c r="O151" i="9"/>
  <c r="O148" i="9"/>
  <c r="O178" i="9"/>
  <c r="O150" i="9"/>
  <c r="O174" i="9"/>
  <c r="O78" i="9"/>
  <c r="O86" i="9"/>
  <c r="O422" i="9"/>
  <c r="O508" i="9"/>
  <c r="O421" i="9"/>
  <c r="O329" i="9"/>
  <c r="O240" i="9"/>
  <c r="O686" i="9"/>
  <c r="O257" i="9"/>
  <c r="O236" i="9"/>
  <c r="O152" i="9"/>
  <c r="O617" i="9"/>
  <c r="O351" i="9"/>
  <c r="O331" i="9"/>
  <c r="O695" i="9"/>
  <c r="O535" i="9"/>
  <c r="O266" i="9"/>
  <c r="O56" i="9"/>
  <c r="O424" i="9"/>
  <c r="O359" i="9"/>
  <c r="O348" i="9"/>
  <c r="O169" i="9"/>
  <c r="O714" i="9"/>
  <c r="O601" i="9"/>
  <c r="O355" i="9"/>
  <c r="L158" i="9"/>
  <c r="O171" i="9"/>
  <c r="O173" i="9"/>
  <c r="L338" i="9"/>
  <c r="J540" i="9"/>
  <c r="O505" i="9"/>
  <c r="O418" i="9"/>
  <c r="O330" i="9"/>
  <c r="O707" i="9"/>
  <c r="O261" i="9"/>
  <c r="O264" i="9"/>
  <c r="O604" i="9"/>
  <c r="O716" i="9"/>
  <c r="O449" i="9"/>
  <c r="O337" i="9"/>
  <c r="O325" i="9"/>
  <c r="O262" i="9"/>
  <c r="O622" i="9"/>
  <c r="O625" i="9"/>
  <c r="O415" i="9"/>
  <c r="O347" i="9"/>
  <c r="O626" i="9"/>
  <c r="O621" i="9"/>
  <c r="O605" i="9"/>
  <c r="O603" i="9"/>
  <c r="O623" i="9"/>
  <c r="O539" i="9"/>
  <c r="O512" i="9"/>
  <c r="O516" i="9"/>
  <c r="O511" i="9"/>
  <c r="O442" i="9"/>
  <c r="O417" i="9"/>
  <c r="O423" i="9"/>
  <c r="O334" i="9"/>
  <c r="O326" i="9"/>
  <c r="O358" i="9"/>
  <c r="M360" i="9"/>
  <c r="O243" i="9"/>
  <c r="O258" i="9"/>
  <c r="O238" i="9"/>
  <c r="K158" i="9"/>
  <c r="O175" i="9"/>
  <c r="O79" i="9"/>
  <c r="O509" i="9"/>
  <c r="O426" i="9"/>
  <c r="O532" i="9"/>
  <c r="O350" i="9"/>
  <c r="N270" i="9"/>
  <c r="O179" i="9"/>
  <c r="N720" i="9"/>
  <c r="N540" i="9"/>
  <c r="O61" i="9"/>
  <c r="O177" i="9"/>
  <c r="N630" i="9"/>
  <c r="O600" i="9"/>
  <c r="O528" i="9"/>
  <c r="O708" i="9"/>
  <c r="O154" i="9"/>
  <c r="M338" i="9"/>
  <c r="O55" i="9"/>
  <c r="O65" i="9"/>
  <c r="O87" i="9"/>
  <c r="O83" i="9"/>
  <c r="O57" i="9"/>
  <c r="O153" i="9"/>
  <c r="O145" i="9"/>
  <c r="N180" i="9"/>
  <c r="N360" i="9"/>
  <c r="K720" i="9"/>
  <c r="N518" i="9"/>
  <c r="O684" i="9"/>
  <c r="O436" i="9"/>
  <c r="O167" i="9"/>
  <c r="O438" i="9"/>
  <c r="O356" i="9"/>
  <c r="O155" i="9"/>
  <c r="O147" i="9"/>
  <c r="O515" i="9"/>
  <c r="O352" i="9"/>
  <c r="O327" i="9"/>
  <c r="O324" i="9"/>
  <c r="O624" i="9"/>
  <c r="O594" i="9"/>
  <c r="N45" i="9"/>
  <c r="O34" i="9"/>
  <c r="O38" i="9"/>
  <c r="O41" i="9"/>
  <c r="O42" i="9"/>
  <c r="O43" i="9"/>
  <c r="O234" i="9"/>
  <c r="K180" i="9"/>
  <c r="L698" i="9"/>
  <c r="O713" i="9"/>
  <c r="O709" i="9"/>
  <c r="M698" i="9"/>
  <c r="O710" i="9"/>
  <c r="O689" i="9"/>
  <c r="L720" i="9"/>
  <c r="K698" i="9"/>
  <c r="O717" i="9"/>
  <c r="J720" i="9"/>
  <c r="O685" i="9"/>
  <c r="M720" i="9"/>
  <c r="O706" i="9"/>
  <c r="O696" i="9"/>
  <c r="O692" i="9"/>
  <c r="O688" i="9"/>
  <c r="O718" i="9"/>
  <c r="J698" i="9"/>
  <c r="J630" i="9"/>
  <c r="O595" i="9"/>
  <c r="L630" i="9"/>
  <c r="O616" i="9"/>
  <c r="O606" i="9"/>
  <c r="O602" i="9"/>
  <c r="O598" i="9"/>
  <c r="N608" i="9"/>
  <c r="M608" i="9"/>
  <c r="O628" i="9"/>
  <c r="O607" i="9"/>
  <c r="M630" i="9"/>
  <c r="K630" i="9"/>
  <c r="K608" i="9"/>
  <c r="O627" i="9"/>
  <c r="O619" i="9"/>
  <c r="O620" i="9"/>
  <c r="O599" i="9"/>
  <c r="J608" i="9"/>
  <c r="L608" i="9"/>
  <c r="O538" i="9"/>
  <c r="O504" i="9"/>
  <c r="K540" i="9"/>
  <c r="K518" i="9"/>
  <c r="O534" i="9"/>
  <c r="O513" i="9"/>
  <c r="L540" i="9"/>
  <c r="O537" i="9"/>
  <c r="O533" i="9"/>
  <c r="O529" i="9"/>
  <c r="O530" i="9"/>
  <c r="M540" i="9"/>
  <c r="J518" i="9"/>
  <c r="L518" i="9"/>
  <c r="O526" i="9"/>
  <c r="M518" i="9"/>
  <c r="O517" i="9"/>
  <c r="O440" i="9"/>
  <c r="O445" i="9"/>
  <c r="O420" i="9"/>
  <c r="O447" i="9"/>
  <c r="O443" i="9"/>
  <c r="O439" i="9"/>
  <c r="N450" i="9"/>
  <c r="K428" i="9"/>
  <c r="L450" i="9"/>
  <c r="O437" i="9"/>
  <c r="M450" i="9"/>
  <c r="J428" i="9"/>
  <c r="O414" i="9"/>
  <c r="L428" i="9"/>
  <c r="O444" i="9"/>
  <c r="O419" i="9"/>
  <c r="O441" i="9"/>
  <c r="O416" i="9"/>
  <c r="K450" i="9"/>
  <c r="J450" i="9"/>
  <c r="N428" i="9"/>
  <c r="M428" i="9"/>
  <c r="K360" i="9"/>
  <c r="K338" i="9"/>
  <c r="O357" i="9"/>
  <c r="O353" i="9"/>
  <c r="O349" i="9"/>
  <c r="J360" i="9"/>
  <c r="N338" i="9"/>
  <c r="L360" i="9"/>
  <c r="O346" i="9"/>
  <c r="O336" i="9"/>
  <c r="O332" i="9"/>
  <c r="O328" i="9"/>
  <c r="J338" i="9"/>
  <c r="K270" i="9"/>
  <c r="O260" i="9"/>
  <c r="O239" i="9"/>
  <c r="O267" i="9"/>
  <c r="O263" i="9"/>
  <c r="O259" i="9"/>
  <c r="J248" i="9"/>
  <c r="L248" i="9"/>
  <c r="J270" i="9"/>
  <c r="O235" i="9"/>
  <c r="N248" i="9"/>
  <c r="M248" i="9"/>
  <c r="L270" i="9"/>
  <c r="O256" i="9"/>
  <c r="O242" i="9"/>
  <c r="K248" i="9"/>
  <c r="M270" i="9"/>
  <c r="J158" i="9"/>
  <c r="O170" i="9"/>
  <c r="O149" i="9"/>
  <c r="M158" i="9"/>
  <c r="O166" i="9"/>
  <c r="J180" i="9"/>
  <c r="O176" i="9"/>
  <c r="O172" i="9"/>
  <c r="O168" i="9"/>
  <c r="O144" i="9"/>
  <c r="N158" i="9"/>
  <c r="O157" i="9"/>
  <c r="M180" i="9"/>
  <c r="L180" i="9"/>
  <c r="O63" i="9"/>
  <c r="I68" i="9"/>
  <c r="K54" i="9"/>
  <c r="K68" i="9" s="1"/>
  <c r="N68" i="9"/>
  <c r="J54" i="9"/>
  <c r="M54" i="9"/>
  <c r="M68" i="9" s="1"/>
  <c r="L54" i="9"/>
  <c r="L68" i="9" s="1"/>
  <c r="O66" i="9"/>
  <c r="O62" i="9"/>
  <c r="O58" i="9"/>
  <c r="O67" i="9"/>
  <c r="O59" i="9"/>
  <c r="O81" i="9"/>
  <c r="N90" i="9"/>
  <c r="O85" i="9"/>
  <c r="L90" i="9"/>
  <c r="K90" i="9"/>
  <c r="O88" i="9"/>
  <c r="O84" i="9"/>
  <c r="O80" i="9"/>
  <c r="O89" i="9"/>
  <c r="M90" i="9"/>
  <c r="O76" i="9"/>
  <c r="O77" i="9"/>
  <c r="J90" i="9"/>
  <c r="O35" i="9"/>
  <c r="M45" i="9"/>
  <c r="O32" i="9"/>
  <c r="O36" i="9"/>
  <c r="O40" i="9"/>
  <c r="O33" i="9"/>
  <c r="O37" i="9"/>
  <c r="K45" i="9"/>
  <c r="O39" i="9"/>
  <c r="O44" i="9"/>
  <c r="L45" i="9"/>
  <c r="O31" i="9"/>
  <c r="J45" i="9"/>
  <c r="O450" i="9" l="1"/>
  <c r="O452" i="9" s="1"/>
  <c r="O45" i="9"/>
  <c r="O47" i="9" s="1"/>
  <c r="O338" i="9"/>
  <c r="O340" i="9" s="1"/>
  <c r="O608" i="9"/>
  <c r="O610" i="9" s="1"/>
  <c r="O698" i="9"/>
  <c r="O700" i="9" s="1"/>
  <c r="O720" i="9"/>
  <c r="O722" i="9" s="1"/>
  <c r="O540" i="9"/>
  <c r="O542" i="9" s="1"/>
  <c r="O518" i="9"/>
  <c r="O520" i="9" s="1"/>
  <c r="O428" i="9"/>
  <c r="O430" i="9" s="1"/>
  <c r="O248" i="9"/>
  <c r="O250" i="9" s="1"/>
  <c r="O158" i="9"/>
  <c r="O160" i="9" s="1"/>
  <c r="O630" i="9"/>
  <c r="O632" i="9" s="1"/>
  <c r="O360" i="9"/>
  <c r="O362" i="9" s="1"/>
  <c r="O270" i="9"/>
  <c r="O272" i="9" s="1"/>
  <c r="O180" i="9"/>
  <c r="O182" i="9" s="1"/>
  <c r="J68" i="9"/>
  <c r="O68" i="9" s="1"/>
  <c r="O70" i="9" s="1"/>
  <c r="O54" i="9"/>
  <c r="O90" i="9"/>
  <c r="O92" i="9" s="1"/>
  <c r="B68" i="1" l="1"/>
</calcChain>
</file>

<file path=xl/sharedStrings.xml><?xml version="1.0" encoding="utf-8"?>
<sst xmlns="http://schemas.openxmlformats.org/spreadsheetml/2006/main" count="2409" uniqueCount="297">
  <si>
    <t>Anschrift des Trägers</t>
  </si>
  <si>
    <t>Straße:</t>
  </si>
  <si>
    <t>PLZ, Ort:</t>
  </si>
  <si>
    <t>Ggf. Logo</t>
  </si>
  <si>
    <t>Halle (Saale), den:</t>
  </si>
  <si>
    <t>rechtsverbindliche Unterschrift</t>
  </si>
  <si>
    <t>Checkliste</t>
  </si>
  <si>
    <t>1.</t>
  </si>
  <si>
    <t>2.</t>
  </si>
  <si>
    <t>3.</t>
  </si>
  <si>
    <t>4.</t>
  </si>
  <si>
    <t>5.</t>
  </si>
  <si>
    <t>6.</t>
  </si>
  <si>
    <t>7.</t>
  </si>
  <si>
    <t>8.</t>
  </si>
  <si>
    <t>9.</t>
  </si>
  <si>
    <t>10.</t>
  </si>
  <si>
    <t>11.</t>
  </si>
  <si>
    <t>12.</t>
  </si>
  <si>
    <t>13.</t>
  </si>
  <si>
    <t>14.</t>
  </si>
  <si>
    <t>Anerkennung nach § 75 SGB VIII</t>
  </si>
  <si>
    <t>Vertretungs- und Unterschriftenregelung</t>
  </si>
  <si>
    <t>Kooperationsvereinbarungen nach 8a und 72a SGB VIII</t>
  </si>
  <si>
    <t>Eintragung ins Vereinsregister</t>
  </si>
  <si>
    <t>Freistellung von der Körperschaftssteuer</t>
  </si>
  <si>
    <t>Untersetzung der Eigenleistungen</t>
  </si>
  <si>
    <t>Ausbildungsnachweis bei Neueinstellungen</t>
  </si>
  <si>
    <t>Stellenbeschreibung, Arbeitsvertrag</t>
  </si>
  <si>
    <t>Mietvertrag/ Erbbaurechtsvertrag</t>
  </si>
  <si>
    <t>Kooperationsvereinbarungen für Leistungen I, IA und II</t>
  </si>
  <si>
    <t>Erklärung, dass mit dem Vorhaben noch nicht begonnen wurde</t>
  </si>
  <si>
    <t>Ausführliche Leistungsbeschreibung</t>
  </si>
  <si>
    <t>Antrag zum vorzeitigen Maßnamebeginn</t>
  </si>
  <si>
    <t>Antrag auf Finanzierung nachfolgender Leistungen</t>
  </si>
  <si>
    <t>Leistungen</t>
  </si>
  <si>
    <t>beantragte Förderung (in Euro)</t>
  </si>
  <si>
    <t>beantragte Zuwendung vom FB Bildung</t>
  </si>
  <si>
    <t>gesamt:</t>
  </si>
  <si>
    <t>Ausgaben der Leistungen (Ausgabenplan):</t>
  </si>
  <si>
    <t>1. Personalausgaben</t>
  </si>
  <si>
    <t>2. Sachausgaben</t>
  </si>
  <si>
    <t>Finanzierung der Leistungen (Finanzierungsplan):</t>
  </si>
  <si>
    <t>davon Geldleistungen</t>
  </si>
  <si>
    <t>davon Sachleistungen</t>
  </si>
  <si>
    <t xml:space="preserve">davon Eigenarbeitsleistungen </t>
  </si>
  <si>
    <t>davon sonstige Einnahmen</t>
  </si>
  <si>
    <t>2. Öffentliche Zuwendungen</t>
  </si>
  <si>
    <t>davon Bund</t>
  </si>
  <si>
    <t>davon Land</t>
  </si>
  <si>
    <t>davon sonstige öffentliche Zuwendungen</t>
  </si>
  <si>
    <t>1. Eigenanteil des Trägers</t>
  </si>
  <si>
    <t>Leistung I</t>
  </si>
  <si>
    <t>Angebote an Hortstandorten (mit überdurchschnittlichen Auffälligkeiten)</t>
  </si>
  <si>
    <t>Ausgaben- und Finanzierungsplan</t>
  </si>
  <si>
    <t>Antrag zur Förderung von Angeboten der freien Jugendhilfe</t>
  </si>
  <si>
    <t>in Halle (Saale)</t>
  </si>
  <si>
    <t>Sozial-raum</t>
  </si>
  <si>
    <t>xxx</t>
  </si>
  <si>
    <t>Frau / Herr:</t>
  </si>
  <si>
    <t>Telefon:</t>
  </si>
  <si>
    <t>Fax:</t>
  </si>
  <si>
    <t>E-Mail:</t>
  </si>
  <si>
    <t>Sozialraum:</t>
  </si>
  <si>
    <t>Zielort / Standort der Leistung:</t>
  </si>
  <si>
    <t>Qualifikation des Trägers/ der Mitarbeiter/innen:</t>
  </si>
  <si>
    <t>gesamt</t>
  </si>
  <si>
    <t>davon beantragt FB Bildung</t>
  </si>
  <si>
    <t>für nachgewiesenen notwendigen Bedarf  </t>
  </si>
  <si>
    <t>das Bundesreisekostengesetz ist anzuwenden</t>
  </si>
  <si>
    <t>für nachgewiesenen notwendigen Bedarf (ausschl. ortsübliche Höhe)</t>
  </si>
  <si>
    <t>nur Pflichtversicherungen in nachweisbarer Höhe</t>
  </si>
  <si>
    <t>für nachgewiesenen notwendigen Bedarf</t>
  </si>
  <si>
    <t>entspricht MitarbeiterInnen</t>
  </si>
  <si>
    <t>1. Ausgabenplan</t>
  </si>
  <si>
    <t>2. Finanzierungsplan</t>
  </si>
  <si>
    <t>(nach gültiger Förderrichtlinie)</t>
  </si>
  <si>
    <t>z.B. eigene Geschäftsräume,…</t>
  </si>
  <si>
    <t>z.B. Spenden, Teilnehmerbeiträge, Drittmittel,...</t>
  </si>
  <si>
    <t>3. beantragte Zuwendung vom Fachbereich Bildung</t>
  </si>
  <si>
    <t>Hinweis:</t>
  </si>
  <si>
    <t>Personalausgabenübersicht - beantragte Förderung</t>
  </si>
  <si>
    <t>Name, Vorname:</t>
  </si>
  <si>
    <t>geb. am:</t>
  </si>
  <si>
    <t>beschäftigt beim Träger als:</t>
  </si>
  <si>
    <t>Ausbildung:</t>
  </si>
  <si>
    <t>beschäftigt beim Träger seit:</t>
  </si>
  <si>
    <t>Arbeitgeberanteil</t>
  </si>
  <si>
    <t>Krankenversicherung:</t>
  </si>
  <si>
    <t>Pflegeversicherung:</t>
  </si>
  <si>
    <t>Arbeitslosenvers.:</t>
  </si>
  <si>
    <t>Rentenversicherung:</t>
  </si>
  <si>
    <t>Insolvenzumlage:</t>
  </si>
  <si>
    <t>U1:</t>
  </si>
  <si>
    <t>U2:</t>
  </si>
  <si>
    <t>Name der Kranken-kasse:</t>
  </si>
  <si>
    <t>Tarifwerk:</t>
  </si>
  <si>
    <t>gültig ab:</t>
  </si>
  <si>
    <t>Stufe:</t>
  </si>
  <si>
    <t>Tabellenentgelt:</t>
  </si>
  <si>
    <t>Entgeltgruppe:</t>
  </si>
  <si>
    <t>KV</t>
  </si>
  <si>
    <t>PV</t>
  </si>
  <si>
    <t>AV</t>
  </si>
  <si>
    <t>RV</t>
  </si>
  <si>
    <t>Entgelt</t>
  </si>
  <si>
    <t>Monat</t>
  </si>
  <si>
    <t>SV-Brutto</t>
  </si>
  <si>
    <t>Dieses Formblatt beinhaltet bis zu sechzehn Seiten, die genutzt werden können. Falls weniger benötigt werden, beim Ausdrucken die nicht genutzten Seiten nicht mit drucken. Dieser Hinweis wird nicht gedruckt.</t>
  </si>
  <si>
    <t>Leistung a</t>
  </si>
  <si>
    <t>Leistungsbeschreibung:</t>
  </si>
  <si>
    <t>Leistung IA</t>
  </si>
  <si>
    <t>Leistung II</t>
  </si>
  <si>
    <t>Leistung III</t>
  </si>
  <si>
    <t>Leistung IV</t>
  </si>
  <si>
    <t>Leistung V</t>
  </si>
  <si>
    <t>Leistung VI</t>
  </si>
  <si>
    <t>Leistung VII</t>
  </si>
  <si>
    <t>Leistung VIII</t>
  </si>
  <si>
    <t>Schulsozialarbeit / schulbezogene Jugendarbeit</t>
  </si>
  <si>
    <t>Anlaufstelle für spezifische Cliquen und sozial ausgegrenzte junge Menschen</t>
  </si>
  <si>
    <t>Ihr Projektname:</t>
  </si>
  <si>
    <t>Personalausgabenübersicht - beantragte Förderung VzS:</t>
  </si>
  <si>
    <t>a</t>
  </si>
  <si>
    <t>b</t>
  </si>
  <si>
    <t>c</t>
  </si>
  <si>
    <t>LB                                                                                                                                                                                                                                                                                                                                      Nr.</t>
  </si>
  <si>
    <t>Ihr Projektname 1</t>
  </si>
  <si>
    <t>Ihr Projektname 2</t>
  </si>
  <si>
    <t>Ihr Projektname 3</t>
  </si>
  <si>
    <t>Ihr Projektname 4</t>
  </si>
  <si>
    <t>Ihr Projektname 5</t>
  </si>
  <si>
    <t>Ihr Projektname 6</t>
  </si>
  <si>
    <t>Ihr Projektname 7</t>
  </si>
  <si>
    <t>Ihr Projektname 8</t>
  </si>
  <si>
    <t xml:space="preserve">Nachweis bisheriger Tätigkeiten </t>
  </si>
  <si>
    <r>
      <t xml:space="preserve">Zeitraum                       </t>
    </r>
    <r>
      <rPr>
        <b/>
        <sz val="8"/>
        <rFont val="Arial"/>
        <family val="2"/>
      </rPr>
      <t/>
    </r>
  </si>
  <si>
    <t>01.01.2009 - 31.12.2011</t>
  </si>
  <si>
    <t>01.4.2012 - 31.12.2015</t>
  </si>
  <si>
    <t xml:space="preserve">01.03.2016 - </t>
  </si>
  <si>
    <t>Name, Vorname</t>
  </si>
  <si>
    <t>geb. am.:</t>
  </si>
  <si>
    <t xml:space="preserve">Prüfung durch Fachbereich Bildung                          </t>
  </si>
  <si>
    <r>
      <t xml:space="preserve">beschäftigt bei … </t>
    </r>
    <r>
      <rPr>
        <sz val="9"/>
        <rFont val="Arial"/>
        <family val="2"/>
      </rPr>
      <t>(Unternehmen, Träger o.ä.)</t>
    </r>
  </si>
  <si>
    <t xml:space="preserve">tätig als …      </t>
  </si>
  <si>
    <t xml:space="preserve">mit ...VzS                                        </t>
  </si>
  <si>
    <t>Entgeltgruppe/Stufe</t>
  </si>
  <si>
    <t>fachl. Prüfung</t>
  </si>
  <si>
    <t>YYY</t>
  </si>
  <si>
    <t>XXX</t>
  </si>
  <si>
    <t>ZZZ</t>
  </si>
  <si>
    <t>15.</t>
  </si>
  <si>
    <t>Tätigkeitsnachweis bei Neueinstellungen</t>
  </si>
  <si>
    <t>Dieses Formblatt beinhaltet bis zu fünf Seiten, die genutzt werden können. Falls weniger benötigt werden, beim Ausdrucken die nicht genutzten Seiten nicht mit drucken. Dieser Hinweis wird nicht gedruckt.</t>
  </si>
  <si>
    <t>I</t>
  </si>
  <si>
    <t>IA</t>
  </si>
  <si>
    <t>II</t>
  </si>
  <si>
    <t>III</t>
  </si>
  <si>
    <t>IV</t>
  </si>
  <si>
    <t>V</t>
  </si>
  <si>
    <t>VI</t>
  </si>
  <si>
    <t>VII</t>
  </si>
  <si>
    <t>VIII</t>
  </si>
  <si>
    <t>Leistung c</t>
  </si>
  <si>
    <t>Leistung b</t>
  </si>
  <si>
    <t>Umlagen</t>
  </si>
  <si>
    <t>sonstiges:</t>
  </si>
  <si>
    <t>max. 1.000,00 Euro p. a.</t>
  </si>
  <si>
    <t>max. 150,00 Euro pro Mitarbeiterin / Mitarbeiter p. a.</t>
  </si>
  <si>
    <t>max. 250,00 Euro p. a.</t>
  </si>
  <si>
    <t>max. 1.200,00 Euro p. a.</t>
  </si>
  <si>
    <t>max. 1.300,00 Euro p. a.</t>
  </si>
  <si>
    <t>max. 50,00 Euro p. a.</t>
  </si>
  <si>
    <t>max. 750,00 Euro pro geförderter Vollzeitstelle (VzS) p. a.</t>
  </si>
  <si>
    <t>max. 250,00 Euro pro Mitarbeiterin / Mitarbeiter p. a.</t>
  </si>
  <si>
    <t>5 % der Personalausgaben ohne Beiträge zur Berufsgenossenschaft (BG) p. a.</t>
  </si>
  <si>
    <t>wöchentliche Arbeitszeit (Vertrag):</t>
  </si>
  <si>
    <t>wöchentl. Arbeitszeit (Projekt):</t>
  </si>
  <si>
    <t>x</t>
  </si>
  <si>
    <t>ehrenamtliche Tätigkeit (von 6,50 Euro bis 15,00 Euro/Stunde); z.B. für: Außenanlage, Reinigung, Instandhaltung, eigene Veranstaltungen</t>
  </si>
  <si>
    <t>liegt im FB Bildung vor</t>
  </si>
  <si>
    <t>Bestandteil des Antrages</t>
  </si>
  <si>
    <t>Jahr</t>
  </si>
  <si>
    <t>Datenschutzhinweis</t>
  </si>
  <si>
    <t>Soweit im Antrag personenbezogene Daten von Beschäftigten des/der Antragsteller(s)(in) oder sonstigen natürlichen Personen enthalten sind, wurden diese entsprechend den Datenschutzhinweisen informiert und deren Einverständnis eingeholt.</t>
  </si>
  <si>
    <t xml:space="preserve">  Ja</t>
  </si>
  <si>
    <t>Kontaktdaten/Ansprechstelle</t>
  </si>
  <si>
    <t>nur für neue Beschäftigte</t>
  </si>
  <si>
    <t>Sozialarbeiter (w / m / d)</t>
  </si>
  <si>
    <t>Schulsozialarbeiter (w / m / d)</t>
  </si>
  <si>
    <t>rechtsverbindliche Unterschrift (Beschäftigte)</t>
  </si>
  <si>
    <t>rechtsverbindliche Unterschrift (Träger)</t>
  </si>
  <si>
    <t>MA 1</t>
  </si>
  <si>
    <t>MA 2</t>
  </si>
  <si>
    <t>MA 3</t>
  </si>
  <si>
    <t>MA 4</t>
  </si>
  <si>
    <t>MA 5</t>
  </si>
  <si>
    <t>MA 6</t>
  </si>
  <si>
    <t>MA 7</t>
  </si>
  <si>
    <t>MA 8</t>
  </si>
  <si>
    <t>Die im Antrag enthaltenen personenbezogenen Daten und sonstigen Angaben werden vom Empfänger des Antrags und seinen Beauftragten im Rahmen seiner/ihrer Zuständigkeit erhoben, verarbeitet und genutzt. Eine Weitergabe dieser Daten an andere Stellen richtet sich nach der Datenschutz-Grundverordnung (EU-DSGVO) und dem Datenschutzgesetz Sachsen-Anhalt - DSG LSA.</t>
  </si>
  <si>
    <t>Gemäß Kommunalverfassungsgesetz (KVG LSA) § 98 Abs. 2 ist die Haushaltswirtschaft sparsam und wirtschaftlich zu führen. Jegliches Verwaltungshandeln ist nach diesem Grundsatz auszurichten. Im Zusammenhang mit der Bemessung der Höhe des Mittelbedarfes für Zuwendungen ist daher die Wirtschaftlichkeit der Aufgabenwahrnehmung zu hinterfragen. Für den Zuwendungsempfänger ergibt sich die Verpflichtung zur Einhaltung des Besserstellungsverbotes aus den allgemeinen Nebenbestimmungen für Zuwendungen zur Projektförderung (ANBest-P - Anlage 2 zur VV Nr. 5.1 zu § 44 LHO). Der Zuwendungsempfänger darf seine Beschäftigten nicht besser stellen als vergleichbare kommunale Bedienstete. Höhere Entgelte dürfen nicht gewährt werden. Maßgeblich für die Entgeltgewährung ist der TVöD Sozial- und Erziehungsdienste (TVöD SuE).</t>
  </si>
  <si>
    <t>TVöD Sozial- und Erziehungsdienste (TVöD SuE)</t>
  </si>
  <si>
    <t>Ihr Projektname</t>
  </si>
  <si>
    <t>Ausgaben - und Finanzierungsplan (in Euro)   -   Seite 1</t>
  </si>
  <si>
    <t>1.1 Personalausgaben</t>
  </si>
  <si>
    <t>Personalausgabenübersicht - Personalausgaben (ohne BG)</t>
  </si>
  <si>
    <t>Personalausgabenübersicht - Beiträge zur BG</t>
  </si>
  <si>
    <t>finanziert durch Dritte -  Personalausgaben (ohne BG)</t>
  </si>
  <si>
    <t>finanziert durch Dritte -  Beiträge zur BG</t>
  </si>
  <si>
    <t>1.2 Sachausgaben 
(mit Geldfluss)</t>
  </si>
  <si>
    <t>1.2.1 Miete / Pacht</t>
  </si>
  <si>
    <t>1.2.2 Betriebsausgaben inkl. Strom</t>
  </si>
  <si>
    <t>1.2.3 Projektausgaben</t>
  </si>
  <si>
    <t xml:space="preserve">   Fahrt- und Reisekosten</t>
  </si>
  <si>
    <t xml:space="preserve">   Öffentlichkeitsarbeit</t>
  </si>
  <si>
    <t xml:space="preserve">   Sachausgaben eigene Veranstaltungen / 
   Honorare</t>
  </si>
  <si>
    <t>max. 2.500,00 Euro p. a. / sonst über Projektanträge</t>
  </si>
  <si>
    <t xml:space="preserve">   Spiel- und Beschäftigung, 
   projektbezogene Materialien</t>
  </si>
  <si>
    <t>1.2.4 personalbezogene Sachausgaben</t>
  </si>
  <si>
    <t xml:space="preserve">   Aus- und Fortbildung</t>
  </si>
  <si>
    <t xml:space="preserve">   Fachliteratur / Fachzeitschriften, Zeitungen</t>
  </si>
  <si>
    <t xml:space="preserve">   Supervision</t>
  </si>
  <si>
    <t>1.2.5 sonstige Ausgaben</t>
  </si>
  <si>
    <t xml:space="preserve">   Alarmanlage / Bewachung</t>
  </si>
  <si>
    <t xml:space="preserve">   Außenanlage</t>
  </si>
  <si>
    <t xml:space="preserve">   Ausstattungsgegenstände / Möbel / 
   Wirtschafsbedarf / Arbeitsgeräte / 
   Werkzeuge / Arbeitsmaterial</t>
  </si>
  <si>
    <t xml:space="preserve">   Entsorgung</t>
  </si>
  <si>
    <t xml:space="preserve">   Fremdreinigung</t>
  </si>
  <si>
    <t xml:space="preserve">   GEMA-Gebühren</t>
  </si>
  <si>
    <t xml:space="preserve">   Instandhaltung</t>
  </si>
  <si>
    <t xml:space="preserve">   Kfz-Kosten / Instandhaltung / Steuern / 
   Versicherungen</t>
  </si>
  <si>
    <t xml:space="preserve">   Post- und Fernmeldegebühren</t>
  </si>
  <si>
    <t xml:space="preserve">   Reinigungsmittel / -geräte</t>
  </si>
  <si>
    <t xml:space="preserve">   Rundfunkbeitrag</t>
  </si>
  <si>
    <t xml:space="preserve">   Sonstiges, medizinischer Bedarf</t>
  </si>
  <si>
    <t xml:space="preserve">   Versicherungen                                                                                                                                                                                                                                                                                           (Gebäude, Inventar, Haftpflicht)</t>
  </si>
  <si>
    <t xml:space="preserve">   Wartung technischer Geräte / 
   Reparaturen / Technikpauschalen</t>
  </si>
  <si>
    <t>1.2.6 Verwaltungskostenpauschale</t>
  </si>
  <si>
    <r>
      <t xml:space="preserve">1.2.7 Kleininvestitionen </t>
    </r>
    <r>
      <rPr>
        <b/>
        <vertAlign val="superscript"/>
        <sz val="9"/>
        <rFont val="Arial"/>
        <family val="2"/>
      </rPr>
      <t>*)</t>
    </r>
  </si>
  <si>
    <t>Sachausgaben mit einem Einzelan- 
schaffungswert von mehr als 410,00 Euro
netto  bis zu 1.000,00 Euro netto für Aus- 
stattungs- und Ausrüstungsgegenstände, 
Geräte</t>
  </si>
  <si>
    <t xml:space="preserve">1.2.8 Bundesfreiwilligendienst (BFD) /
Freiwilliges soziales Jahr (FSJ)
</t>
  </si>
  <si>
    <t>Finanzierung zu 100% aus Eigenmitteln</t>
  </si>
  <si>
    <t>Ausgaben (mit Geldfluss)</t>
  </si>
  <si>
    <t>1.3.1 Sachleistungen</t>
  </si>
  <si>
    <t xml:space="preserve">1.3.2 Eigenarbeitsleistungen </t>
  </si>
  <si>
    <t>Gesamtausgaben</t>
  </si>
  <si>
    <r>
      <rPr>
        <vertAlign val="superscript"/>
        <sz val="8"/>
        <color theme="1"/>
        <rFont val="Arial"/>
        <family val="2"/>
      </rPr>
      <t>*)</t>
    </r>
    <r>
      <rPr>
        <sz val="8"/>
        <color theme="1"/>
        <rFont val="Arial"/>
        <family val="2"/>
      </rPr>
      <t xml:space="preserve"> Hinweis: Die Ausgaben sind im Einzelfall zuwendungsfähig und deshalb ausführlich zu begründen. Ausführliche Begründungen sind formlos beizufügen. </t>
    </r>
  </si>
  <si>
    <t>Ausgaben - und Finanzierungsplan (in Euro)   -   Seite 2</t>
  </si>
  <si>
    <t>2.1 Zuwendung vom Fachbereich Bildung</t>
  </si>
  <si>
    <t>2.2 Eigenanteil des Trägers</t>
  </si>
  <si>
    <t>2.2.1 Geldleistungen</t>
  </si>
  <si>
    <t>2.2.2 sonstige Einnahmen</t>
  </si>
  <si>
    <t>2.3 Öffentliche Zuwendungen</t>
  </si>
  <si>
    <t>2.3.1 Bund</t>
  </si>
  <si>
    <t>2.3.2 Land Sachsen-Anhalt</t>
  </si>
  <si>
    <t>2.3.3 sonstige öffentliche Zuwendungen; z.B. Saalekreis</t>
  </si>
  <si>
    <t>Gesamtfinanzierung (mit Geldfluss)</t>
  </si>
  <si>
    <t>2.4.1 Sachleistungen</t>
  </si>
  <si>
    <t xml:space="preserve">2.4.2 Eigenarbeitsleistungen </t>
  </si>
  <si>
    <t>Gesamtfinanzierung</t>
  </si>
  <si>
    <t>Text</t>
  </si>
  <si>
    <t>Ort, Datum</t>
  </si>
  <si>
    <t>entspricht Vollzeitstellen</t>
  </si>
  <si>
    <t>wöchentliche Arbeitszeit (Projekt) von allen MitarbeiterInnen</t>
  </si>
  <si>
    <t>durchschnittliche regelmäßige wöchentliche Arbeitszeit:</t>
  </si>
  <si>
    <t>durchschnittliche regelmäßige wöchentliche Arbeitszeit</t>
  </si>
  <si>
    <t>max. 73,44 Euro p. a.</t>
  </si>
  <si>
    <t>Version 2.0.7</t>
  </si>
  <si>
    <t>V a</t>
  </si>
  <si>
    <t>Angebote der frühkindlichen Bildung in Kindertagesstätten
(mit überdurchschnittlichen Auffälligkeiten)</t>
  </si>
  <si>
    <t>Beratung und Begleitung bei der Ausbildungs- und Berufsfindung</t>
  </si>
  <si>
    <t>Allgemeine Förderung von jungen Menschen im Rahmen allgemein zugänglicher Angebote</t>
  </si>
  <si>
    <t>Leistung V a</t>
  </si>
  <si>
    <t>Jugendinformation und Jugendberatung</t>
  </si>
  <si>
    <t>Allgemeine Förderung von Familien durch allgemein zugängliche Veranstaltungen und Angebote</t>
  </si>
  <si>
    <t>Besondere Lebenssituationen im Familienalltag meistern und daran wachsen</t>
  </si>
  <si>
    <t>Fundraisingberatung</t>
  </si>
  <si>
    <r>
      <t xml:space="preserve">sonst. </t>
    </r>
    <r>
      <rPr>
        <b/>
        <vertAlign val="superscript"/>
        <sz val="11"/>
        <color theme="1"/>
        <rFont val="Arial"/>
        <family val="2"/>
      </rPr>
      <t>1)</t>
    </r>
  </si>
  <si>
    <r>
      <t xml:space="preserve">VL </t>
    </r>
    <r>
      <rPr>
        <b/>
        <vertAlign val="superscript"/>
        <sz val="11"/>
        <color theme="1"/>
        <rFont val="Arial"/>
        <family val="2"/>
      </rPr>
      <t>2)</t>
    </r>
  </si>
  <si>
    <r>
      <t xml:space="preserve">ZVK </t>
    </r>
    <r>
      <rPr>
        <b/>
        <vertAlign val="superscript"/>
        <sz val="11"/>
        <color theme="1"/>
        <rFont val="Arial"/>
        <family val="2"/>
      </rPr>
      <t>3)</t>
    </r>
  </si>
  <si>
    <t xml:space="preserve">2) VL = Vermögenswirksame Leistung (max. 6,65 Euro / Monat / Vollzeitstelle)  </t>
  </si>
  <si>
    <t>3) ZVK = Zusatzversorgungskasse / Betriebsrente</t>
  </si>
  <si>
    <t>Leistung (Angaben: Nummer z.B. "LB I" oder "LB V" plus Ihr Projektname)</t>
  </si>
  <si>
    <t>1) sonst.  = z. B. Entgeltumwandlung, Fahrradleasing, Besitzstand</t>
  </si>
  <si>
    <t>16.</t>
  </si>
  <si>
    <t>Subventionserhebliche Erklärung zum Ausschluss einer Doppelförderung</t>
  </si>
  <si>
    <t>Träger / Einrichtung:</t>
  </si>
  <si>
    <t>Die Stadt Halle (Saale) ist berechtigt, sämtliche Mittel Dritter, die in das geförderte Projekt einfließen, von den Antragstellenden offenlegen zu lassen. Dies dient dem Ausschluss von Doppelförderungen.
Erhalten Sie eine Förderung für das beantragte Projekt aus einem anderen Förderprogramm oder aus sonstigen Mitteln, die nicht im Finanzierungsplan als Einnahme aufgeführt ist, oder haben Sie eine weitere Förderung für das Projekt beantragt?</t>
  </si>
  <si>
    <t>Nein</t>
  </si>
  <si>
    <t>Bitte geben Sie in untenstehender Liste sämtliche Mittel Dritter an, die voraussichtlich in die Finanzierung Ihres beantragten Projektes einfließen werden.</t>
  </si>
  <si>
    <t>Welche konkreten Projektausgabe(n) sollen mit den Drittmitteln finanziert/teilfinanziert werden?</t>
  </si>
  <si>
    <t>Bewilligungszeitraum der Drittmittel</t>
  </si>
  <si>
    <t xml:space="preserve">Höhe
der (beantragten) Drittmittel (Euro)
</t>
  </si>
  <si>
    <t xml:space="preserve">Drittmittelgeber
(Name des Drittmittelgebers und Bezeichnung der Förderung
</t>
  </si>
  <si>
    <t>Ich erkläre, dass
- sämtliche in das Projekt einfließenden Mittel Dritter in der obenstehenden Liste vollständig aufgeführt sind und keine Doppelförderung besteht.
Mir ist bekannt, dass die Angaben zur Doppelförderung des Projekts subventionserhebliche Tatsachen im Sinne des § 264 des Strafgesetzbuches in Verbindung mit § 2 Subventionsgesetz (SubvG) sind. Mir ist bekannt, dass ich als Zuwendungsempfangende im Rahmen meiner Mitwirkungspflichten dafür verantwortlich bin, der Stadt Halle (Saale) unverzüglich alle Tatsachen mitzuteilen, die der Bewilligung, Gewährung, Weitergewährung, Inanspruchnahme oder dem Belassen der Zuwendung entgegenstehen oder für die Rückforderung der Zuwendung erheblich sind (§ 3 SubvG). Dazu zählt auch die Information über zukünftig beantragte und bewilligte Zuwendungen, die der Finanzierung des nun beantragten Projekts dienen.</t>
  </si>
  <si>
    <t>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</si>
</sst>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F800]dddd\,\ mmmm\ dd\,\ yyyy"/>
    <numFmt numFmtId="165" formatCode="0.000%"/>
    <numFmt numFmtId="166" formatCode="[h]:mm\ &quot;h&quot;"/>
    <numFmt numFmtId="167" formatCode="#,##0.000\ &quot;VzS&quot;"/>
    <numFmt numFmtId="168" formatCode="0\ &quot;MA&quot;"/>
    <numFmt numFmtId="169" formatCode="0\ &quot;Monate&quot;"/>
    <numFmt numFmtId="170" formatCode="0.000\ &quot;VzS&quot;"/>
  </numFmts>
  <fonts count="41" x14ac:knownFonts="1">
    <font>
      <sz val="11"/>
      <color theme="1"/>
      <name val="Calibri"/>
      <family val="2"/>
      <scheme val="minor"/>
    </font>
    <font>
      <sz val="10"/>
      <name val="Arial"/>
      <family val="2"/>
    </font>
    <font>
      <b/>
      <sz val="14"/>
      <color indexed="8"/>
      <name val="Arial"/>
      <family val="2"/>
    </font>
    <font>
      <b/>
      <u/>
      <sz val="16"/>
      <color indexed="8"/>
      <name val="Arial"/>
      <family val="2"/>
    </font>
    <font>
      <sz val="11"/>
      <color theme="1"/>
      <name val="Arial"/>
      <family val="2"/>
    </font>
    <font>
      <b/>
      <sz val="14"/>
      <color theme="1"/>
      <name val="Arial"/>
      <family val="2"/>
    </font>
    <font>
      <b/>
      <sz val="16"/>
      <color theme="1"/>
      <name val="Arial"/>
      <family val="2"/>
    </font>
    <font>
      <b/>
      <u/>
      <sz val="16"/>
      <color theme="1"/>
      <name val="Arial"/>
      <family val="2"/>
    </font>
    <font>
      <sz val="11"/>
      <name val="Arial"/>
      <family val="2"/>
    </font>
    <font>
      <sz val="11"/>
      <color indexed="8"/>
      <name val="Arial"/>
      <family val="2"/>
    </font>
    <font>
      <b/>
      <u/>
      <sz val="11"/>
      <color indexed="8"/>
      <name val="Arial"/>
      <family val="2"/>
    </font>
    <font>
      <b/>
      <sz val="11"/>
      <color theme="1"/>
      <name val="Arial"/>
      <family val="2"/>
    </font>
    <font>
      <sz val="14"/>
      <color theme="1"/>
      <name val="Arial"/>
      <family val="2"/>
    </font>
    <font>
      <b/>
      <u/>
      <sz val="11"/>
      <color theme="1"/>
      <name val="Arial"/>
      <family val="2"/>
    </font>
    <font>
      <i/>
      <sz val="11"/>
      <color theme="1"/>
      <name val="Arial"/>
      <family val="2"/>
    </font>
    <font>
      <b/>
      <sz val="10"/>
      <color theme="1"/>
      <name val="Arial"/>
      <family val="2"/>
    </font>
    <font>
      <sz val="9"/>
      <name val="Arial"/>
      <family val="2"/>
    </font>
    <font>
      <sz val="9"/>
      <color theme="1"/>
      <name val="Arial"/>
      <family val="2"/>
    </font>
    <font>
      <b/>
      <sz val="9"/>
      <color theme="1"/>
      <name val="Arial"/>
      <family val="2"/>
    </font>
    <font>
      <b/>
      <sz val="9"/>
      <color rgb="FFFF0000"/>
      <name val="Arial"/>
      <family val="2"/>
    </font>
    <font>
      <b/>
      <sz val="11"/>
      <color rgb="FFFF0000"/>
      <name val="Arial"/>
      <family val="2"/>
    </font>
    <font>
      <b/>
      <sz val="11"/>
      <name val="Arial"/>
      <family val="2"/>
    </font>
    <font>
      <b/>
      <vertAlign val="superscript"/>
      <sz val="11"/>
      <color theme="1"/>
      <name val="Arial"/>
      <family val="2"/>
    </font>
    <font>
      <i/>
      <sz val="9"/>
      <color theme="1"/>
      <name val="Arial"/>
      <family val="2"/>
    </font>
    <font>
      <b/>
      <u/>
      <sz val="12"/>
      <name val="Arial"/>
      <family val="2"/>
    </font>
    <font>
      <b/>
      <sz val="8"/>
      <name val="Arial"/>
      <family val="2"/>
    </font>
    <font>
      <sz val="8"/>
      <name val="Arial"/>
      <family val="2"/>
    </font>
    <font>
      <sz val="12"/>
      <name val="Arial"/>
      <family val="2"/>
    </font>
    <font>
      <sz val="11"/>
      <color theme="0"/>
      <name val="Arial"/>
      <family val="2"/>
    </font>
    <font>
      <sz val="13"/>
      <color theme="1"/>
      <name val="Arial"/>
      <family val="2"/>
    </font>
    <font>
      <sz val="11"/>
      <color theme="1"/>
      <name val="Calibri"/>
      <family val="2"/>
      <scheme val="minor"/>
    </font>
    <font>
      <b/>
      <sz val="10"/>
      <name val="Arial"/>
      <family val="2"/>
    </font>
    <font>
      <b/>
      <sz val="9"/>
      <name val="Arial"/>
      <family val="2"/>
    </font>
    <font>
      <b/>
      <sz val="8"/>
      <color rgb="FFFF0000"/>
      <name val="Arial"/>
      <family val="2"/>
    </font>
    <font>
      <b/>
      <vertAlign val="superscript"/>
      <sz val="9"/>
      <name val="Arial"/>
      <family val="2"/>
    </font>
    <font>
      <sz val="8"/>
      <color theme="1"/>
      <name val="Arial"/>
      <family val="2"/>
    </font>
    <font>
      <vertAlign val="superscript"/>
      <sz val="8"/>
      <color theme="1"/>
      <name val="Arial"/>
      <family val="2"/>
    </font>
    <font>
      <b/>
      <sz val="12"/>
      <color rgb="FFFF0000"/>
      <name val="Arial"/>
      <family val="2"/>
    </font>
    <font>
      <sz val="11"/>
      <color theme="1"/>
      <name val="Calibri"/>
      <family val="2"/>
    </font>
    <font>
      <b/>
      <sz val="8"/>
      <color theme="1"/>
      <name val="Arial"/>
      <family val="2"/>
    </font>
    <font>
      <b/>
      <sz val="6"/>
      <color rgb="FFFF0000"/>
      <name val="Arial"/>
      <family val="2"/>
    </font>
  </fonts>
  <fills count="7">
    <fill>
      <patternFill patternType="none"/>
    </fill>
    <fill>
      <patternFill patternType="gray125"/>
    </fill>
    <fill>
      <patternFill patternType="solid">
        <fgColor theme="2"/>
        <bgColor indexed="64"/>
      </patternFill>
    </fill>
    <fill>
      <patternFill patternType="solid">
        <fgColor rgb="FFFFFFCC"/>
        <bgColor indexed="64"/>
      </patternFill>
    </fill>
    <fill>
      <patternFill patternType="solid">
        <fgColor rgb="FFEEECE1"/>
        <bgColor indexed="64"/>
      </patternFill>
    </fill>
    <fill>
      <patternFill patternType="solid">
        <fgColor rgb="FFDDD9C4"/>
        <bgColor indexed="64"/>
      </patternFill>
    </fill>
    <fill>
      <patternFill patternType="solid">
        <fgColor theme="0"/>
        <bgColor indexed="64"/>
      </patternFill>
    </fill>
  </fills>
  <borders count="75">
    <border>
      <left/>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style="medium">
        <color indexed="64"/>
      </top>
      <bottom style="medium">
        <color indexed="64"/>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medium">
        <color indexed="64"/>
      </right>
      <top style="thin">
        <color indexed="64"/>
      </top>
      <bottom/>
      <diagonal/>
    </border>
    <border>
      <left style="thin">
        <color indexed="64"/>
      </left>
      <right/>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top style="medium">
        <color indexed="64"/>
      </top>
      <bottom style="medium">
        <color indexed="64"/>
      </bottom>
      <diagonal/>
    </border>
  </borders>
  <cellStyleXfs count="3">
    <xf numFmtId="0" fontId="0" fillId="0" borderId="0"/>
    <xf numFmtId="0" fontId="1" fillId="0" borderId="0"/>
    <xf numFmtId="9" fontId="30" fillId="0" borderId="0" applyFont="0" applyFill="0" applyBorder="0" applyAlignment="0" applyProtection="0"/>
  </cellStyleXfs>
  <cellXfs count="908">
    <xf numFmtId="0" fontId="0" fillId="0" borderId="0" xfId="0"/>
    <xf numFmtId="0" fontId="4" fillId="0" borderId="0" xfId="0" applyFont="1"/>
    <xf numFmtId="0" fontId="4" fillId="0" borderId="0" xfId="0" applyFont="1" applyFill="1"/>
    <xf numFmtId="0" fontId="10" fillId="0" borderId="0" xfId="1" applyFont="1" applyFill="1" applyAlignment="1" applyProtection="1">
      <alignment horizontal="center" vertical="center"/>
    </xf>
    <xf numFmtId="0" fontId="4" fillId="0" borderId="0" xfId="0" applyFont="1" applyAlignment="1">
      <alignment horizontal="left" vertical="center"/>
    </xf>
    <xf numFmtId="0" fontId="4" fillId="0" borderId="0" xfId="0" applyFont="1" applyAlignment="1"/>
    <xf numFmtId="0" fontId="17" fillId="0" borderId="0" xfId="0" applyFont="1"/>
    <xf numFmtId="0" fontId="17" fillId="0" borderId="0" xfId="0" applyFont="1" applyAlignment="1"/>
    <xf numFmtId="0" fontId="11" fillId="0" borderId="0" xfId="0" applyFont="1" applyAlignment="1">
      <alignment horizontal="left" vertical="center" wrapText="1"/>
    </xf>
    <xf numFmtId="0" fontId="17" fillId="0" borderId="0" xfId="0" applyFont="1" applyFill="1" applyAlignment="1">
      <alignment horizontal="left" vertical="center" wrapText="1"/>
    </xf>
    <xf numFmtId="0" fontId="21" fillId="0" borderId="56" xfId="0" applyFont="1" applyBorder="1" applyAlignment="1" applyProtection="1">
      <alignment horizontal="center" vertical="center"/>
    </xf>
    <xf numFmtId="0" fontId="17" fillId="0" borderId="0" xfId="0" applyFont="1" applyAlignment="1">
      <alignment vertical="center"/>
    </xf>
    <xf numFmtId="165" fontId="11" fillId="0" borderId="13" xfId="0" applyNumberFormat="1" applyFont="1" applyBorder="1" applyAlignment="1">
      <alignment vertical="center"/>
    </xf>
    <xf numFmtId="0" fontId="4" fillId="0" borderId="0" xfId="0" applyFont="1" applyAlignment="1">
      <alignment vertical="center"/>
    </xf>
    <xf numFmtId="0" fontId="4" fillId="0" borderId="0" xfId="0" applyFont="1" applyFill="1" applyAlignment="1">
      <alignment vertical="center"/>
    </xf>
    <xf numFmtId="0" fontId="4" fillId="0" borderId="0" xfId="0" applyFont="1" applyFill="1" applyBorder="1" applyAlignment="1">
      <alignment vertical="center"/>
    </xf>
    <xf numFmtId="4" fontId="4" fillId="0" borderId="0" xfId="0" applyNumberFormat="1" applyFont="1" applyFill="1" applyAlignment="1">
      <alignment vertical="center"/>
    </xf>
    <xf numFmtId="0" fontId="11" fillId="0" borderId="0" xfId="0" applyFont="1" applyFill="1" applyBorder="1" applyAlignment="1">
      <alignment vertical="center" wrapText="1"/>
    </xf>
    <xf numFmtId="0" fontId="4" fillId="0" borderId="0" xfId="0" applyFont="1" applyFill="1" applyBorder="1" applyAlignment="1">
      <alignment vertical="center" wrapText="1"/>
    </xf>
    <xf numFmtId="4" fontId="4" fillId="0" borderId="18" xfId="0" applyNumberFormat="1" applyFont="1" applyBorder="1" applyAlignment="1">
      <alignment vertical="center"/>
    </xf>
    <xf numFmtId="4" fontId="4" fillId="0" borderId="15" xfId="0" applyNumberFormat="1" applyFont="1" applyBorder="1" applyAlignment="1">
      <alignment vertical="center"/>
    </xf>
    <xf numFmtId="4" fontId="4" fillId="0" borderId="19" xfId="0" applyNumberFormat="1" applyFont="1" applyBorder="1" applyAlignment="1">
      <alignment vertical="center"/>
    </xf>
    <xf numFmtId="4" fontId="4" fillId="0" borderId="16" xfId="0" applyNumberFormat="1" applyFont="1" applyBorder="1" applyAlignment="1">
      <alignment vertical="center"/>
    </xf>
    <xf numFmtId="4" fontId="11" fillId="4" borderId="3" xfId="0" applyNumberFormat="1" applyFont="1" applyFill="1" applyBorder="1" applyAlignment="1">
      <alignment vertical="center"/>
    </xf>
    <xf numFmtId="4" fontId="11" fillId="4" borderId="20" xfId="0" applyNumberFormat="1" applyFont="1" applyFill="1" applyBorder="1" applyAlignment="1">
      <alignment vertical="center"/>
    </xf>
    <xf numFmtId="165" fontId="4" fillId="3" borderId="54" xfId="0" applyNumberFormat="1" applyFont="1" applyFill="1" applyBorder="1" applyAlignment="1" applyProtection="1">
      <alignment vertical="center"/>
      <protection locked="0"/>
    </xf>
    <xf numFmtId="165" fontId="4" fillId="3" borderId="12" xfId="0" applyNumberFormat="1" applyFont="1" applyFill="1" applyBorder="1" applyAlignment="1" applyProtection="1">
      <alignment vertical="center"/>
      <protection locked="0"/>
    </xf>
    <xf numFmtId="14" fontId="4" fillId="3" borderId="58" xfId="0" applyNumberFormat="1" applyFont="1" applyFill="1" applyBorder="1" applyAlignment="1" applyProtection="1">
      <alignment vertical="center"/>
      <protection locked="0"/>
    </xf>
    <xf numFmtId="14" fontId="4" fillId="3" borderId="59" xfId="0" applyNumberFormat="1" applyFont="1" applyFill="1" applyBorder="1" applyAlignment="1" applyProtection="1">
      <alignment vertical="center"/>
      <protection locked="0"/>
    </xf>
    <xf numFmtId="49" fontId="4" fillId="3" borderId="18" xfId="0" applyNumberFormat="1" applyFont="1" applyFill="1" applyBorder="1" applyAlignment="1" applyProtection="1">
      <alignment vertical="center"/>
      <protection locked="0"/>
    </xf>
    <xf numFmtId="49" fontId="4" fillId="3" borderId="15" xfId="0" applyNumberFormat="1" applyFont="1" applyFill="1" applyBorder="1" applyAlignment="1" applyProtection="1">
      <alignment vertical="center"/>
      <protection locked="0"/>
    </xf>
    <xf numFmtId="49" fontId="4" fillId="3" borderId="19" xfId="0" applyNumberFormat="1" applyFont="1" applyFill="1" applyBorder="1" applyAlignment="1" applyProtection="1">
      <alignment vertical="center"/>
      <protection locked="0"/>
    </xf>
    <xf numFmtId="49" fontId="4" fillId="3" borderId="16" xfId="0" applyNumberFormat="1" applyFont="1" applyFill="1" applyBorder="1" applyAlignment="1" applyProtection="1">
      <alignment vertical="center"/>
      <protection locked="0"/>
    </xf>
    <xf numFmtId="4" fontId="4" fillId="3" borderId="20" xfId="0" applyNumberFormat="1" applyFont="1" applyFill="1" applyBorder="1" applyAlignment="1" applyProtection="1">
      <alignment vertical="center"/>
      <protection locked="0"/>
    </xf>
    <xf numFmtId="4" fontId="4" fillId="3" borderId="17" xfId="0" applyNumberFormat="1" applyFont="1" applyFill="1" applyBorder="1" applyAlignment="1" applyProtection="1">
      <alignment vertical="center"/>
      <protection locked="0"/>
    </xf>
    <xf numFmtId="4" fontId="4" fillId="3" borderId="1" xfId="0" applyNumberFormat="1" applyFont="1" applyFill="1" applyBorder="1" applyAlignment="1" applyProtection="1">
      <alignment vertical="center"/>
      <protection locked="0"/>
    </xf>
    <xf numFmtId="4" fontId="4" fillId="3" borderId="18" xfId="0" applyNumberFormat="1" applyFont="1" applyFill="1" applyBorder="1" applyAlignment="1" applyProtection="1">
      <alignment vertical="center"/>
      <protection locked="0"/>
    </xf>
    <xf numFmtId="4" fontId="4" fillId="0" borderId="18" xfId="0" applyNumberFormat="1" applyFont="1" applyBorder="1" applyAlignment="1" applyProtection="1">
      <alignment vertical="center"/>
      <protection locked="0"/>
    </xf>
    <xf numFmtId="4" fontId="4" fillId="3" borderId="2" xfId="0" applyNumberFormat="1" applyFont="1" applyFill="1" applyBorder="1" applyAlignment="1" applyProtection="1">
      <alignment vertical="center"/>
      <protection locked="0"/>
    </xf>
    <xf numFmtId="4" fontId="4" fillId="3" borderId="19" xfId="0" applyNumberFormat="1" applyFont="1" applyFill="1" applyBorder="1" applyAlignment="1" applyProtection="1">
      <alignment vertical="center"/>
      <protection locked="0"/>
    </xf>
    <xf numFmtId="4" fontId="4" fillId="0" borderId="19" xfId="0" applyNumberFormat="1" applyFont="1" applyBorder="1" applyAlignment="1" applyProtection="1">
      <alignment vertical="center"/>
      <protection locked="0"/>
    </xf>
    <xf numFmtId="0" fontId="21" fillId="0" borderId="14" xfId="0" applyFont="1" applyBorder="1" applyAlignment="1" applyProtection="1">
      <alignment horizontal="center" vertical="center" wrapText="1"/>
    </xf>
    <xf numFmtId="4" fontId="4" fillId="0" borderId="66" xfId="0" applyNumberFormat="1" applyFont="1" applyBorder="1" applyAlignment="1">
      <alignment vertical="center"/>
    </xf>
    <xf numFmtId="4" fontId="4" fillId="0" borderId="28" xfId="0" applyNumberFormat="1" applyFont="1" applyBorder="1" applyAlignment="1">
      <alignment vertical="center"/>
    </xf>
    <xf numFmtId="4" fontId="11" fillId="4" borderId="71" xfId="0" applyNumberFormat="1" applyFont="1" applyFill="1" applyBorder="1" applyAlignment="1">
      <alignment vertical="center"/>
    </xf>
    <xf numFmtId="4" fontId="4" fillId="0" borderId="64" xfId="0" applyNumberFormat="1" applyFont="1" applyBorder="1" applyAlignment="1">
      <alignment vertical="center"/>
    </xf>
    <xf numFmtId="4" fontId="4" fillId="0" borderId="69" xfId="0" applyNumberFormat="1" applyFont="1" applyBorder="1" applyAlignment="1">
      <alignment vertical="center"/>
    </xf>
    <xf numFmtId="4" fontId="4" fillId="3" borderId="64" xfId="0" applyNumberFormat="1" applyFont="1" applyFill="1" applyBorder="1" applyAlignment="1" applyProtection="1">
      <alignment vertical="center"/>
      <protection locked="0"/>
    </xf>
    <xf numFmtId="4" fontId="11" fillId="0" borderId="70" xfId="0" applyNumberFormat="1" applyFont="1" applyBorder="1" applyAlignment="1">
      <alignment vertical="center"/>
    </xf>
    <xf numFmtId="4" fontId="11" fillId="4" borderId="70" xfId="0" applyNumberFormat="1" applyFont="1" applyFill="1" applyBorder="1" applyAlignment="1">
      <alignment vertical="center"/>
    </xf>
    <xf numFmtId="0" fontId="4" fillId="0" borderId="0" xfId="0" applyFont="1" applyFill="1" applyAlignment="1"/>
    <xf numFmtId="4" fontId="17" fillId="3" borderId="28" xfId="0" applyNumberFormat="1" applyFont="1" applyFill="1" applyBorder="1" applyAlignment="1" applyProtection="1">
      <alignment vertical="center"/>
      <protection locked="0"/>
    </xf>
    <xf numFmtId="4" fontId="19" fillId="3" borderId="22" xfId="0" applyNumberFormat="1" applyFont="1" applyFill="1" applyBorder="1" applyAlignment="1" applyProtection="1">
      <alignment vertical="center"/>
      <protection locked="0"/>
    </xf>
    <xf numFmtId="4" fontId="17" fillId="3" borderId="71" xfId="0" applyNumberFormat="1" applyFont="1" applyFill="1" applyBorder="1" applyAlignment="1" applyProtection="1">
      <alignment vertical="center"/>
      <protection locked="0"/>
    </xf>
    <xf numFmtId="4" fontId="17" fillId="3" borderId="19" xfId="0" applyNumberFormat="1" applyFont="1" applyFill="1" applyBorder="1" applyAlignment="1" applyProtection="1">
      <alignment vertical="center"/>
      <protection locked="0"/>
    </xf>
    <xf numFmtId="4" fontId="17" fillId="3" borderId="20" xfId="0" applyNumberFormat="1" applyFont="1" applyFill="1" applyBorder="1" applyAlignment="1" applyProtection="1">
      <alignment vertical="center"/>
      <protection locked="0"/>
    </xf>
    <xf numFmtId="0" fontId="4" fillId="4" borderId="6" xfId="0" applyFont="1" applyFill="1" applyBorder="1" applyAlignment="1">
      <alignment vertical="center"/>
    </xf>
    <xf numFmtId="0" fontId="4" fillId="5" borderId="37" xfId="0" applyFont="1" applyFill="1" applyBorder="1" applyAlignment="1">
      <alignment vertical="center"/>
    </xf>
    <xf numFmtId="0" fontId="4" fillId="5" borderId="32" xfId="0" applyFont="1" applyFill="1" applyBorder="1" applyAlignment="1">
      <alignment vertical="center"/>
    </xf>
    <xf numFmtId="0" fontId="13" fillId="5" borderId="20" xfId="0" applyFont="1" applyFill="1" applyBorder="1" applyAlignment="1">
      <alignment vertical="center"/>
    </xf>
    <xf numFmtId="4" fontId="18" fillId="5" borderId="20" xfId="0" applyNumberFormat="1" applyFont="1" applyFill="1" applyBorder="1" applyAlignment="1">
      <alignment vertical="center"/>
    </xf>
    <xf numFmtId="4" fontId="18" fillId="5" borderId="17" xfId="0" applyNumberFormat="1" applyFont="1" applyFill="1" applyBorder="1" applyAlignment="1">
      <alignment vertical="center"/>
    </xf>
    <xf numFmtId="0" fontId="13" fillId="5" borderId="34" xfId="0" applyFont="1" applyFill="1" applyBorder="1" applyAlignment="1">
      <alignment vertical="center"/>
    </xf>
    <xf numFmtId="4" fontId="17" fillId="4" borderId="19" xfId="0" applyNumberFormat="1" applyFont="1" applyFill="1" applyBorder="1" applyAlignment="1">
      <alignment vertical="center"/>
    </xf>
    <xf numFmtId="4" fontId="17" fillId="4" borderId="16" xfId="0" applyNumberFormat="1" applyFont="1" applyFill="1" applyBorder="1" applyAlignment="1">
      <alignment vertical="center"/>
    </xf>
    <xf numFmtId="4" fontId="23" fillId="4" borderId="19" xfId="0" applyNumberFormat="1" applyFont="1" applyFill="1" applyBorder="1" applyAlignment="1">
      <alignment vertical="center"/>
    </xf>
    <xf numFmtId="4" fontId="23" fillId="4" borderId="16" xfId="0" applyNumberFormat="1" applyFont="1" applyFill="1" applyBorder="1" applyAlignment="1">
      <alignment vertical="center"/>
    </xf>
    <xf numFmtId="4" fontId="18" fillId="4" borderId="19" xfId="0" applyNumberFormat="1" applyFont="1" applyFill="1" applyBorder="1" applyAlignment="1">
      <alignment vertical="center"/>
    </xf>
    <xf numFmtId="4" fontId="18" fillId="4" borderId="16" xfId="0" applyNumberFormat="1" applyFont="1" applyFill="1" applyBorder="1" applyAlignment="1">
      <alignment vertical="center"/>
    </xf>
    <xf numFmtId="4" fontId="17" fillId="4" borderId="23" xfId="0" applyNumberFormat="1" applyFont="1" applyFill="1" applyBorder="1" applyAlignment="1">
      <alignment vertical="center"/>
    </xf>
    <xf numFmtId="0" fontId="4" fillId="4" borderId="22" xfId="0" applyFont="1" applyFill="1" applyBorder="1" applyAlignment="1">
      <alignment vertical="center"/>
    </xf>
    <xf numFmtId="4" fontId="17" fillId="4" borderId="22" xfId="0" applyNumberFormat="1" applyFont="1" applyFill="1" applyBorder="1" applyAlignment="1">
      <alignment vertical="center"/>
    </xf>
    <xf numFmtId="0" fontId="4" fillId="0" borderId="0" xfId="0" applyFont="1" applyAlignment="1">
      <alignment vertical="center"/>
    </xf>
    <xf numFmtId="0" fontId="4" fillId="4" borderId="19" xfId="0" applyFont="1" applyFill="1" applyBorder="1" applyAlignment="1">
      <alignment vertical="center"/>
    </xf>
    <xf numFmtId="0" fontId="4" fillId="0" borderId="5" xfId="0" applyFont="1" applyBorder="1" applyAlignment="1">
      <alignment vertical="center"/>
    </xf>
    <xf numFmtId="4" fontId="4" fillId="0" borderId="0" xfId="0" applyNumberFormat="1" applyFont="1" applyAlignment="1"/>
    <xf numFmtId="4" fontId="17" fillId="4" borderId="0" xfId="0" applyNumberFormat="1" applyFont="1" applyFill="1" applyBorder="1" applyAlignment="1">
      <alignment vertical="center"/>
    </xf>
    <xf numFmtId="4" fontId="17" fillId="4" borderId="7" xfId="0" applyNumberFormat="1" applyFont="1" applyFill="1" applyBorder="1" applyAlignment="1">
      <alignment vertical="center"/>
    </xf>
    <xf numFmtId="1" fontId="11" fillId="5" borderId="19" xfId="0" applyNumberFormat="1" applyFont="1" applyFill="1" applyBorder="1" applyAlignment="1">
      <alignment horizontal="center" vertical="center"/>
    </xf>
    <xf numFmtId="0" fontId="24" fillId="0" borderId="0" xfId="1" applyFont="1" applyBorder="1"/>
    <xf numFmtId="0" fontId="1" fillId="0" borderId="0" xfId="1"/>
    <xf numFmtId="0" fontId="1" fillId="0" borderId="0" xfId="1" applyBorder="1"/>
    <xf numFmtId="0" fontId="26" fillId="0" borderId="0" xfId="1" applyFont="1"/>
    <xf numFmtId="0" fontId="1" fillId="0" borderId="11" xfId="1" applyBorder="1"/>
    <xf numFmtId="0" fontId="0" fillId="0" borderId="11" xfId="0" applyBorder="1"/>
    <xf numFmtId="0" fontId="1" fillId="4" borderId="19" xfId="1" applyFill="1" applyBorder="1" applyAlignment="1">
      <alignment vertical="center" wrapText="1"/>
    </xf>
    <xf numFmtId="16" fontId="0" fillId="4" borderId="19" xfId="0" applyNumberFormat="1" applyFill="1" applyBorder="1" applyAlignment="1">
      <alignment vertical="center"/>
    </xf>
    <xf numFmtId="0" fontId="0" fillId="4" borderId="19" xfId="0" applyFill="1" applyBorder="1" applyAlignment="1">
      <alignment vertical="center"/>
    </xf>
    <xf numFmtId="0" fontId="4" fillId="4" borderId="16" xfId="0" applyFont="1" applyFill="1" applyBorder="1" applyAlignment="1">
      <alignment vertical="center"/>
    </xf>
    <xf numFmtId="0" fontId="4" fillId="4" borderId="20" xfId="0" applyFont="1" applyFill="1" applyBorder="1" applyAlignment="1">
      <alignment vertical="center"/>
    </xf>
    <xf numFmtId="0" fontId="1" fillId="4" borderId="20" xfId="1" applyFill="1" applyBorder="1" applyAlignment="1">
      <alignment vertical="center" wrapText="1"/>
    </xf>
    <xf numFmtId="0" fontId="0" fillId="4" borderId="20" xfId="0" applyFill="1" applyBorder="1" applyAlignment="1">
      <alignment vertical="center"/>
    </xf>
    <xf numFmtId="0" fontId="4" fillId="4" borderId="17" xfId="0" applyFont="1" applyFill="1" applyBorder="1" applyAlignment="1">
      <alignment vertical="center"/>
    </xf>
    <xf numFmtId="167" fontId="8" fillId="3" borderId="33" xfId="1" applyNumberFormat="1" applyFont="1" applyFill="1" applyBorder="1" applyAlignment="1" applyProtection="1">
      <alignment horizontal="center" vertical="center" wrapText="1"/>
      <protection locked="0"/>
    </xf>
    <xf numFmtId="167" fontId="4" fillId="3" borderId="33" xfId="0" applyNumberFormat="1" applyFont="1" applyFill="1" applyBorder="1" applyAlignment="1" applyProtection="1">
      <alignment horizontal="center" vertical="center"/>
      <protection locked="0"/>
    </xf>
    <xf numFmtId="167" fontId="4" fillId="3" borderId="34" xfId="0" applyNumberFormat="1" applyFont="1" applyFill="1" applyBorder="1" applyAlignment="1" applyProtection="1">
      <alignment horizontal="center" vertical="center"/>
      <protection locked="0"/>
    </xf>
    <xf numFmtId="167" fontId="8" fillId="3" borderId="31" xfId="1" applyNumberFormat="1" applyFont="1" applyFill="1" applyBorder="1" applyAlignment="1" applyProtection="1">
      <alignment horizontal="center" vertical="center" wrapText="1"/>
      <protection locked="0"/>
    </xf>
    <xf numFmtId="0" fontId="1" fillId="4" borderId="22" xfId="1" applyFill="1" applyBorder="1" applyAlignment="1">
      <alignment vertical="center" wrapText="1"/>
    </xf>
    <xf numFmtId="16" fontId="0" fillId="4" borderId="22" xfId="0" applyNumberFormat="1" applyFill="1" applyBorder="1" applyAlignment="1">
      <alignment vertical="center"/>
    </xf>
    <xf numFmtId="0" fontId="4" fillId="4" borderId="23" xfId="0" applyFont="1" applyFill="1" applyBorder="1" applyAlignment="1">
      <alignment vertical="center"/>
    </xf>
    <xf numFmtId="0" fontId="4" fillId="0" borderId="0" xfId="0" applyFont="1" applyAlignment="1">
      <alignment vertical="center"/>
    </xf>
    <xf numFmtId="0" fontId="4" fillId="4" borderId="22" xfId="0" applyFont="1" applyFill="1" applyBorder="1" applyAlignment="1">
      <alignment vertical="center"/>
    </xf>
    <xf numFmtId="0" fontId="4" fillId="4" borderId="19" xfId="0" applyFont="1" applyFill="1" applyBorder="1" applyAlignment="1">
      <alignment vertical="center"/>
    </xf>
    <xf numFmtId="0" fontId="4" fillId="0" borderId="5" xfId="0" applyFont="1" applyBorder="1" applyAlignment="1">
      <alignment vertical="center"/>
    </xf>
    <xf numFmtId="0" fontId="4" fillId="4" borderId="22" xfId="0" applyFont="1" applyFill="1" applyBorder="1" applyAlignment="1">
      <alignment vertical="center"/>
    </xf>
    <xf numFmtId="0" fontId="4" fillId="4" borderId="19" xfId="0" applyFont="1" applyFill="1" applyBorder="1" applyAlignment="1">
      <alignment vertical="center"/>
    </xf>
    <xf numFmtId="0" fontId="4" fillId="0" borderId="0" xfId="0" applyFont="1" applyAlignment="1">
      <alignment vertical="center"/>
    </xf>
    <xf numFmtId="0" fontId="4" fillId="0" borderId="5" xfId="0" applyFont="1" applyBorder="1" applyAlignment="1">
      <alignment vertical="center"/>
    </xf>
    <xf numFmtId="0" fontId="18" fillId="0" borderId="0" xfId="0" applyFont="1" applyAlignment="1">
      <alignment horizontal="right"/>
    </xf>
    <xf numFmtId="0" fontId="8" fillId="4" borderId="53" xfId="0" applyFont="1" applyFill="1" applyBorder="1" applyAlignment="1" applyProtection="1">
      <alignment vertical="center"/>
    </xf>
    <xf numFmtId="0" fontId="8" fillId="4" borderId="33" xfId="0" applyFont="1" applyFill="1" applyBorder="1" applyAlignment="1" applyProtection="1">
      <alignment vertical="center"/>
    </xf>
    <xf numFmtId="165" fontId="4" fillId="3" borderId="42" xfId="0" applyNumberFormat="1" applyFont="1" applyFill="1" applyBorder="1" applyAlignment="1" applyProtection="1">
      <alignment vertical="center"/>
      <protection locked="0"/>
    </xf>
    <xf numFmtId="0" fontId="8" fillId="4" borderId="29" xfId="0" applyFont="1" applyFill="1" applyBorder="1" applyAlignment="1" applyProtection="1">
      <alignment vertical="center"/>
    </xf>
    <xf numFmtId="0" fontId="8" fillId="4" borderId="31" xfId="0" applyFont="1" applyFill="1" applyBorder="1" applyAlignment="1" applyProtection="1">
      <alignment vertical="center"/>
    </xf>
    <xf numFmtId="4" fontId="4" fillId="0" borderId="23" xfId="0" applyNumberFormat="1" applyFont="1" applyBorder="1" applyAlignment="1">
      <alignment vertical="center"/>
    </xf>
    <xf numFmtId="166" fontId="11" fillId="3" borderId="63" xfId="0" applyNumberFormat="1" applyFont="1" applyFill="1" applyBorder="1" applyAlignment="1" applyProtection="1">
      <alignment vertical="center"/>
      <protection locked="0"/>
    </xf>
    <xf numFmtId="166" fontId="11" fillId="3" borderId="65" xfId="0" applyNumberFormat="1" applyFont="1" applyFill="1" applyBorder="1" applyAlignment="1" applyProtection="1">
      <alignment vertical="center"/>
      <protection locked="0"/>
    </xf>
    <xf numFmtId="0" fontId="12" fillId="3" borderId="41" xfId="0" applyFont="1" applyFill="1" applyBorder="1" applyAlignment="1">
      <alignment vertical="center"/>
    </xf>
    <xf numFmtId="0" fontId="12" fillId="3" borderId="25" xfId="0" applyFont="1" applyFill="1" applyBorder="1" applyAlignment="1">
      <alignment vertical="center"/>
    </xf>
    <xf numFmtId="0" fontId="12" fillId="3" borderId="27" xfId="0" applyFont="1" applyFill="1" applyBorder="1" applyAlignment="1">
      <alignment vertical="center"/>
    </xf>
    <xf numFmtId="0" fontId="12" fillId="3" borderId="35" xfId="0" applyFont="1" applyFill="1" applyBorder="1" applyAlignment="1">
      <alignment vertical="center"/>
    </xf>
    <xf numFmtId="0" fontId="12" fillId="3" borderId="39" xfId="0" applyFont="1" applyFill="1" applyBorder="1" applyAlignment="1">
      <alignment vertical="center"/>
    </xf>
    <xf numFmtId="0" fontId="5" fillId="0" borderId="19" xfId="0" applyFont="1" applyFill="1" applyBorder="1" applyAlignment="1" applyProtection="1">
      <alignment horizontal="center" vertical="center"/>
      <protection locked="0"/>
    </xf>
    <xf numFmtId="0" fontId="12" fillId="3" borderId="40" xfId="0" applyFont="1" applyFill="1" applyBorder="1" applyAlignment="1">
      <alignment vertical="center"/>
    </xf>
    <xf numFmtId="0" fontId="12" fillId="3" borderId="7" xfId="0" applyFont="1" applyFill="1" applyBorder="1" applyAlignment="1">
      <alignment vertical="center"/>
    </xf>
    <xf numFmtId="0" fontId="12" fillId="3" borderId="36" xfId="0" applyFont="1" applyFill="1" applyBorder="1" applyAlignment="1">
      <alignment vertical="center"/>
    </xf>
    <xf numFmtId="0" fontId="12" fillId="3" borderId="30" xfId="0" applyFont="1" applyFill="1" applyBorder="1" applyAlignment="1">
      <alignment vertical="center"/>
    </xf>
    <xf numFmtId="0" fontId="12" fillId="3" borderId="31" xfId="0" applyFont="1" applyFill="1" applyBorder="1" applyAlignment="1">
      <alignment vertical="center"/>
    </xf>
    <xf numFmtId="0" fontId="12" fillId="3" borderId="42" xfId="0" applyFont="1" applyFill="1" applyBorder="1" applyAlignment="1">
      <alignment vertical="center"/>
    </xf>
    <xf numFmtId="0" fontId="12" fillId="3" borderId="52" xfId="0" applyFont="1" applyFill="1" applyBorder="1" applyAlignment="1">
      <alignment vertical="center"/>
    </xf>
    <xf numFmtId="0" fontId="12" fillId="3" borderId="11" xfId="0" applyFont="1" applyFill="1" applyBorder="1" applyAlignment="1">
      <alignment vertical="center"/>
    </xf>
    <xf numFmtId="0" fontId="12" fillId="3" borderId="47" xfId="0" applyFont="1" applyFill="1" applyBorder="1" applyAlignment="1">
      <alignment vertical="center"/>
    </xf>
    <xf numFmtId="0" fontId="12" fillId="3" borderId="12" xfId="0" applyFont="1" applyFill="1" applyBorder="1" applyAlignment="1">
      <alignment vertical="center"/>
    </xf>
    <xf numFmtId="0" fontId="28" fillId="0" borderId="0" xfId="0" applyFont="1" applyFill="1" applyAlignment="1"/>
    <xf numFmtId="1" fontId="11" fillId="5" borderId="16" xfId="0" applyNumberFormat="1" applyFont="1" applyFill="1" applyBorder="1" applyAlignment="1">
      <alignment horizontal="center" vertical="center"/>
    </xf>
    <xf numFmtId="0" fontId="4" fillId="3" borderId="41" xfId="0" applyFont="1" applyFill="1" applyBorder="1" applyAlignment="1">
      <alignment horizontal="justify" vertical="center"/>
    </xf>
    <xf numFmtId="0" fontId="4" fillId="3" borderId="25" xfId="0" applyFont="1" applyFill="1" applyBorder="1" applyAlignment="1">
      <alignment horizontal="justify" vertical="center"/>
    </xf>
    <xf numFmtId="0" fontId="4" fillId="3" borderId="39" xfId="0" applyFont="1" applyFill="1" applyBorder="1" applyAlignment="1">
      <alignment horizontal="justify" vertical="center"/>
    </xf>
    <xf numFmtId="0" fontId="4" fillId="3" borderId="35" xfId="0" applyFont="1" applyFill="1" applyBorder="1" applyAlignment="1">
      <alignment horizontal="justify" vertical="center"/>
    </xf>
    <xf numFmtId="0" fontId="4" fillId="3" borderId="52" xfId="0" applyFont="1" applyFill="1" applyBorder="1" applyAlignment="1"/>
    <xf numFmtId="0" fontId="4" fillId="3" borderId="11" xfId="0" applyFont="1" applyFill="1" applyBorder="1" applyAlignment="1"/>
    <xf numFmtId="0" fontId="4" fillId="3" borderId="12" xfId="0" applyFont="1" applyFill="1" applyBorder="1" applyAlignment="1"/>
    <xf numFmtId="0" fontId="4" fillId="3" borderId="7" xfId="0" applyFont="1" applyFill="1" applyBorder="1" applyAlignment="1">
      <alignment horizontal="left" vertical="center"/>
    </xf>
    <xf numFmtId="1" fontId="11" fillId="3" borderId="44" xfId="0" applyNumberFormat="1" applyFont="1" applyFill="1" applyBorder="1" applyAlignment="1" applyProtection="1">
      <alignment horizontal="center" vertical="center"/>
      <protection locked="0"/>
    </xf>
    <xf numFmtId="1" fontId="11" fillId="3" borderId="45" xfId="0" applyNumberFormat="1" applyFont="1" applyFill="1" applyBorder="1" applyAlignment="1" applyProtection="1">
      <alignment horizontal="center" vertical="center"/>
      <protection locked="0"/>
    </xf>
    <xf numFmtId="165" fontId="4" fillId="3" borderId="62" xfId="0" applyNumberFormat="1" applyFont="1" applyFill="1" applyBorder="1" applyAlignment="1" applyProtection="1">
      <alignment vertical="center"/>
      <protection locked="0"/>
    </xf>
    <xf numFmtId="0" fontId="4" fillId="0" borderId="0" xfId="0" applyFont="1" applyAlignment="1" applyProtection="1"/>
    <xf numFmtId="0" fontId="4" fillId="0" borderId="0" xfId="0" applyFont="1" applyProtection="1"/>
    <xf numFmtId="0" fontId="4" fillId="0" borderId="0" xfId="0" applyFont="1" applyFill="1" applyAlignment="1" applyProtection="1"/>
    <xf numFmtId="0" fontId="11" fillId="5" borderId="5" xfId="0" applyFont="1" applyFill="1" applyBorder="1" applyAlignment="1" applyProtection="1">
      <alignment vertical="center"/>
    </xf>
    <xf numFmtId="0" fontId="11" fillId="5" borderId="51" xfId="0" applyFont="1" applyFill="1" applyBorder="1" applyAlignment="1" applyProtection="1">
      <alignment horizontal="center" vertical="center"/>
    </xf>
    <xf numFmtId="0" fontId="11" fillId="3" borderId="67" xfId="0" applyFont="1" applyFill="1" applyBorder="1" applyAlignment="1" applyProtection="1">
      <alignment horizontal="center"/>
      <protection locked="0"/>
    </xf>
    <xf numFmtId="0" fontId="11" fillId="3" borderId="62" xfId="0" applyFont="1" applyFill="1" applyBorder="1" applyAlignment="1" applyProtection="1">
      <alignment horizontal="center"/>
      <protection locked="0"/>
    </xf>
    <xf numFmtId="0" fontId="11" fillId="5" borderId="11" xfId="0" applyFont="1" applyFill="1" applyBorder="1" applyAlignment="1" applyProtection="1">
      <alignment vertical="center"/>
    </xf>
    <xf numFmtId="0" fontId="17" fillId="5" borderId="47" xfId="0" applyFont="1" applyFill="1" applyBorder="1" applyAlignment="1" applyProtection="1">
      <alignment horizontal="center" vertical="center"/>
    </xf>
    <xf numFmtId="169" fontId="18" fillId="3" borderId="47" xfId="0" applyNumberFormat="1" applyFont="1" applyFill="1" applyBorder="1" applyAlignment="1" applyProtection="1">
      <alignment horizontal="center"/>
      <protection locked="0"/>
    </xf>
    <xf numFmtId="169" fontId="18" fillId="3" borderId="12" xfId="0" applyNumberFormat="1" applyFont="1" applyFill="1" applyBorder="1" applyAlignment="1" applyProtection="1">
      <alignment horizontal="center"/>
      <protection locked="0"/>
    </xf>
    <xf numFmtId="4" fontId="18" fillId="4" borderId="48" xfId="0" applyNumberFormat="1" applyFont="1" applyFill="1" applyBorder="1" applyAlignment="1" applyProtection="1">
      <alignment vertical="center"/>
    </xf>
    <xf numFmtId="168" fontId="15" fillId="3" borderId="19" xfId="0" applyNumberFormat="1" applyFont="1" applyFill="1" applyBorder="1" applyAlignment="1" applyProtection="1">
      <alignment horizontal="center" vertical="center"/>
      <protection locked="0"/>
    </xf>
    <xf numFmtId="4" fontId="18" fillId="3" borderId="28" xfId="0" applyNumberFormat="1" applyFont="1" applyFill="1" applyBorder="1" applyAlignment="1" applyProtection="1">
      <alignment vertical="center"/>
      <protection locked="0"/>
    </xf>
    <xf numFmtId="4" fontId="19" fillId="3" borderId="63" xfId="0" applyNumberFormat="1" applyFont="1" applyFill="1" applyBorder="1" applyAlignment="1" applyProtection="1">
      <alignment vertical="center"/>
      <protection locked="0"/>
    </xf>
    <xf numFmtId="4" fontId="18" fillId="3" borderId="18" xfId="0" applyNumberFormat="1" applyFont="1" applyFill="1" applyBorder="1" applyAlignment="1" applyProtection="1">
      <alignment vertical="center"/>
      <protection locked="0"/>
    </xf>
    <xf numFmtId="4" fontId="18" fillId="3" borderId="19" xfId="0" applyNumberFormat="1" applyFont="1" applyFill="1" applyBorder="1" applyAlignment="1" applyProtection="1">
      <alignment vertical="center"/>
      <protection locked="0"/>
    </xf>
    <xf numFmtId="0" fontId="15" fillId="4" borderId="29" xfId="0" quotePrefix="1" applyFont="1" applyFill="1" applyBorder="1" applyAlignment="1" applyProtection="1">
      <alignment vertical="center"/>
    </xf>
    <xf numFmtId="0" fontId="4" fillId="4" borderId="30" xfId="0" applyFont="1" applyFill="1" applyBorder="1" applyAlignment="1" applyProtection="1">
      <alignment vertical="center"/>
    </xf>
    <xf numFmtId="4" fontId="18" fillId="4" borderId="19" xfId="0" applyNumberFormat="1" applyFont="1" applyFill="1" applyBorder="1" applyAlignment="1" applyProtection="1">
      <alignment vertical="center"/>
    </xf>
    <xf numFmtId="4" fontId="17" fillId="3" borderId="19" xfId="0" applyNumberFormat="1" applyFont="1" applyFill="1" applyBorder="1" applyAlignment="1" applyProtection="1">
      <alignment horizontal="right" vertical="center" indent="2"/>
      <protection locked="0"/>
    </xf>
    <xf numFmtId="4" fontId="16" fillId="3" borderId="19" xfId="0" applyNumberFormat="1" applyFont="1" applyFill="1" applyBorder="1" applyAlignment="1" applyProtection="1">
      <alignment horizontal="right" vertical="center" indent="2"/>
      <protection locked="0"/>
    </xf>
    <xf numFmtId="0" fontId="17" fillId="0" borderId="0" xfId="0" applyFont="1" applyAlignment="1" applyProtection="1"/>
    <xf numFmtId="4" fontId="32" fillId="3" borderId="22" xfId="0" applyNumberFormat="1" applyFont="1" applyFill="1" applyBorder="1" applyAlignment="1" applyProtection="1">
      <alignment vertical="center"/>
      <protection locked="0"/>
    </xf>
    <xf numFmtId="10" fontId="33" fillId="0" borderId="0" xfId="2" applyNumberFormat="1" applyFont="1" applyFill="1" applyBorder="1" applyAlignment="1" applyProtection="1">
      <alignment vertical="center"/>
    </xf>
    <xf numFmtId="4" fontId="32" fillId="3" borderId="19" xfId="0" applyNumberFormat="1" applyFont="1" applyFill="1" applyBorder="1" applyAlignment="1" applyProtection="1">
      <alignment vertical="center"/>
      <protection locked="0"/>
    </xf>
    <xf numFmtId="4" fontId="32" fillId="3" borderId="20" xfId="0" applyNumberFormat="1" applyFont="1" applyFill="1" applyBorder="1" applyAlignment="1" applyProtection="1">
      <alignment vertical="center"/>
      <protection locked="0"/>
    </xf>
    <xf numFmtId="4" fontId="18" fillId="5" borderId="48" xfId="0" applyNumberFormat="1" applyFont="1" applyFill="1" applyBorder="1" applyAlignment="1" applyProtection="1">
      <alignment vertical="center"/>
    </xf>
    <xf numFmtId="0" fontId="11" fillId="5" borderId="10" xfId="0" applyFont="1" applyFill="1" applyBorder="1" applyAlignment="1" applyProtection="1">
      <alignment vertical="center"/>
    </xf>
    <xf numFmtId="4" fontId="19" fillId="5" borderId="63" xfId="0" applyNumberFormat="1" applyFont="1" applyFill="1" applyBorder="1" applyAlignment="1" applyProtection="1">
      <alignment vertical="center"/>
    </xf>
    <xf numFmtId="4" fontId="17" fillId="4" borderId="18" xfId="0" applyNumberFormat="1" applyFont="1" applyFill="1" applyBorder="1" applyAlignment="1" applyProtection="1">
      <alignment vertical="center"/>
    </xf>
    <xf numFmtId="4" fontId="17" fillId="4" borderId="63" xfId="0" applyNumberFormat="1" applyFont="1" applyFill="1" applyBorder="1" applyAlignment="1" applyProtection="1">
      <alignment vertical="center"/>
    </xf>
    <xf numFmtId="4" fontId="18" fillId="5" borderId="57" xfId="0" applyNumberFormat="1" applyFont="1" applyFill="1" applyBorder="1" applyAlignment="1" applyProtection="1">
      <alignment vertical="center"/>
    </xf>
    <xf numFmtId="0" fontId="5" fillId="0" borderId="0" xfId="0" applyFont="1" applyFill="1" applyBorder="1" applyAlignment="1" applyProtection="1">
      <alignment horizontal="center" vertical="center"/>
    </xf>
    <xf numFmtId="4" fontId="19" fillId="4" borderId="58" xfId="0" applyNumberFormat="1" applyFont="1" applyFill="1" applyBorder="1" applyAlignment="1" applyProtection="1">
      <alignment vertical="center"/>
    </xf>
    <xf numFmtId="4" fontId="18" fillId="4" borderId="18" xfId="0" applyNumberFormat="1" applyFont="1" applyFill="1" applyBorder="1" applyAlignment="1" applyProtection="1">
      <alignment vertical="center"/>
    </xf>
    <xf numFmtId="4" fontId="18" fillId="5" borderId="58" xfId="0" applyNumberFormat="1" applyFont="1" applyFill="1" applyBorder="1" applyAlignment="1" applyProtection="1">
      <alignment vertical="center"/>
    </xf>
    <xf numFmtId="4" fontId="17" fillId="3" borderId="18" xfId="0" applyNumberFormat="1" applyFont="1" applyFill="1" applyBorder="1" applyAlignment="1" applyProtection="1">
      <alignment vertical="center"/>
      <protection locked="0"/>
    </xf>
    <xf numFmtId="0" fontId="37" fillId="0" borderId="0" xfId="0" applyFont="1" applyAlignment="1" applyProtection="1">
      <alignment horizontal="left"/>
    </xf>
    <xf numFmtId="0" fontId="20" fillId="0" borderId="0" xfId="0" applyFont="1" applyProtection="1"/>
    <xf numFmtId="0" fontId="38" fillId="0" borderId="0" xfId="0" applyFont="1" applyProtection="1"/>
    <xf numFmtId="0" fontId="4" fillId="0" borderId="30" xfId="0" applyFont="1" applyBorder="1"/>
    <xf numFmtId="0" fontId="4" fillId="0" borderId="0" xfId="0" applyFont="1" applyBorder="1"/>
    <xf numFmtId="4" fontId="18" fillId="4" borderId="9" xfId="0" applyNumberFormat="1" applyFont="1" applyFill="1" applyBorder="1" applyAlignment="1" applyProtection="1">
      <alignment vertical="center"/>
    </xf>
    <xf numFmtId="4" fontId="19" fillId="3" borderId="42" xfId="0" applyNumberFormat="1" applyFont="1" applyFill="1" applyBorder="1" applyAlignment="1" applyProtection="1">
      <alignment vertical="center"/>
      <protection locked="0"/>
    </xf>
    <xf numFmtId="4" fontId="18" fillId="3" borderId="54" xfId="0" applyNumberFormat="1" applyFont="1" applyFill="1" applyBorder="1" applyAlignment="1" applyProtection="1">
      <alignment vertical="center"/>
      <protection locked="0"/>
    </xf>
    <xf numFmtId="4" fontId="17" fillId="3" borderId="54" xfId="0" applyNumberFormat="1" applyFont="1" applyFill="1" applyBorder="1" applyAlignment="1" applyProtection="1">
      <alignment vertical="center"/>
      <protection locked="0"/>
    </xf>
    <xf numFmtId="4" fontId="17" fillId="3" borderId="55" xfId="0" applyNumberFormat="1" applyFont="1" applyFill="1" applyBorder="1" applyAlignment="1" applyProtection="1">
      <alignment vertical="center"/>
      <protection locked="0"/>
    </xf>
    <xf numFmtId="4" fontId="19" fillId="3" borderId="12" xfId="0" applyNumberFormat="1" applyFont="1" applyFill="1" applyBorder="1" applyAlignment="1" applyProtection="1">
      <alignment vertical="center"/>
      <protection locked="0"/>
    </xf>
    <xf numFmtId="4" fontId="18" fillId="3" borderId="62" xfId="0" applyNumberFormat="1" applyFont="1" applyFill="1" applyBorder="1" applyAlignment="1" applyProtection="1">
      <alignment vertical="center"/>
      <protection locked="0"/>
    </xf>
    <xf numFmtId="4" fontId="18" fillId="4" borderId="54" xfId="0" applyNumberFormat="1" applyFont="1" applyFill="1" applyBorder="1" applyAlignment="1" applyProtection="1">
      <alignment vertical="center"/>
    </xf>
    <xf numFmtId="4" fontId="17" fillId="3" borderId="54" xfId="0" applyNumberFormat="1" applyFont="1" applyFill="1" applyBorder="1" applyAlignment="1" applyProtection="1">
      <alignment horizontal="right" vertical="center" indent="2"/>
      <protection locked="0"/>
    </xf>
    <xf numFmtId="4" fontId="16" fillId="3" borderId="54" xfId="0" applyNumberFormat="1" applyFont="1" applyFill="1" applyBorder="1" applyAlignment="1" applyProtection="1">
      <alignment horizontal="right" vertical="center" indent="2"/>
      <protection locked="0"/>
    </xf>
    <xf numFmtId="4" fontId="32" fillId="3" borderId="42" xfId="0" applyNumberFormat="1" applyFont="1" applyFill="1" applyBorder="1" applyAlignment="1" applyProtection="1">
      <alignment vertical="center"/>
      <protection locked="0"/>
    </xf>
    <xf numFmtId="4" fontId="32" fillId="3" borderId="54" xfId="0" applyNumberFormat="1" applyFont="1" applyFill="1" applyBorder="1" applyAlignment="1" applyProtection="1">
      <alignment vertical="center"/>
      <protection locked="0"/>
    </xf>
    <xf numFmtId="4" fontId="32" fillId="3" borderId="55" xfId="0" applyNumberFormat="1" applyFont="1" applyFill="1" applyBorder="1" applyAlignment="1" applyProtection="1">
      <alignment vertical="center"/>
      <protection locked="0"/>
    </xf>
    <xf numFmtId="4" fontId="18" fillId="5" borderId="9" xfId="0" applyNumberFormat="1" applyFont="1" applyFill="1" applyBorder="1" applyAlignment="1" applyProtection="1">
      <alignment vertical="center"/>
    </xf>
    <xf numFmtId="4" fontId="19" fillId="5" borderId="12" xfId="0" applyNumberFormat="1" applyFont="1" applyFill="1" applyBorder="1" applyAlignment="1" applyProtection="1">
      <alignment vertical="center"/>
    </xf>
    <xf numFmtId="4" fontId="17" fillId="4" borderId="62" xfId="0" applyNumberFormat="1" applyFont="1" applyFill="1" applyBorder="1" applyAlignment="1" applyProtection="1">
      <alignment vertical="center"/>
    </xf>
    <xf numFmtId="4" fontId="17" fillId="4" borderId="12" xfId="0" applyNumberFormat="1" applyFont="1" applyFill="1" applyBorder="1" applyAlignment="1" applyProtection="1">
      <alignment vertical="center"/>
    </xf>
    <xf numFmtId="4" fontId="18" fillId="5" borderId="13" xfId="0" applyNumberFormat="1" applyFont="1" applyFill="1" applyBorder="1" applyAlignment="1" applyProtection="1">
      <alignment vertical="center"/>
    </xf>
    <xf numFmtId="0" fontId="11" fillId="3" borderId="18" xfId="0" applyFont="1" applyFill="1" applyBorder="1" applyAlignment="1" applyProtection="1">
      <alignment horizontal="center"/>
      <protection locked="0"/>
    </xf>
    <xf numFmtId="169" fontId="18" fillId="3" borderId="63" xfId="0" applyNumberFormat="1" applyFont="1" applyFill="1" applyBorder="1" applyAlignment="1" applyProtection="1">
      <alignment horizontal="center"/>
      <protection locked="0"/>
    </xf>
    <xf numFmtId="4" fontId="19" fillId="4" borderId="13" xfId="0" applyNumberFormat="1" applyFont="1" applyFill="1" applyBorder="1" applyAlignment="1" applyProtection="1">
      <alignment vertical="center"/>
    </xf>
    <xf numFmtId="4" fontId="18" fillId="4" borderId="62" xfId="0" applyNumberFormat="1" applyFont="1" applyFill="1" applyBorder="1" applyAlignment="1" applyProtection="1">
      <alignment vertical="center"/>
    </xf>
    <xf numFmtId="4" fontId="17" fillId="3" borderId="62" xfId="0" applyNumberFormat="1" applyFont="1" applyFill="1" applyBorder="1" applyAlignment="1" applyProtection="1">
      <alignment vertical="center"/>
      <protection locked="0"/>
    </xf>
    <xf numFmtId="0" fontId="35" fillId="0" borderId="0" xfId="0" applyFont="1" applyFill="1" applyBorder="1" applyAlignment="1" applyProtection="1"/>
    <xf numFmtId="0" fontId="35" fillId="0" borderId="0" xfId="0" applyFont="1" applyAlignment="1" applyProtection="1"/>
    <xf numFmtId="0" fontId="35" fillId="0" borderId="0" xfId="0" applyFont="1" applyFill="1" applyAlignment="1" applyProtection="1"/>
    <xf numFmtId="0" fontId="39" fillId="0" borderId="0" xfId="0" applyFont="1" applyFill="1" applyBorder="1" applyAlignment="1" applyProtection="1">
      <alignment vertical="center"/>
    </xf>
    <xf numFmtId="4" fontId="39" fillId="0" borderId="0" xfId="0" applyNumberFormat="1" applyFont="1" applyFill="1" applyBorder="1" applyAlignment="1" applyProtection="1">
      <alignment vertical="center"/>
    </xf>
    <xf numFmtId="4" fontId="33" fillId="0" borderId="0" xfId="0" applyNumberFormat="1" applyFont="1" applyFill="1" applyBorder="1" applyAlignment="1" applyProtection="1">
      <alignment vertical="center"/>
    </xf>
    <xf numFmtId="4" fontId="35" fillId="0" borderId="0" xfId="0" applyNumberFormat="1" applyFont="1" applyFill="1" applyBorder="1" applyAlignment="1" applyProtection="1">
      <alignment vertical="center"/>
    </xf>
    <xf numFmtId="4" fontId="26" fillId="0" borderId="0" xfId="0" applyNumberFormat="1" applyFont="1" applyFill="1" applyBorder="1" applyAlignment="1" applyProtection="1">
      <alignment vertical="center"/>
    </xf>
    <xf numFmtId="4" fontId="25" fillId="0" borderId="0" xfId="0" applyNumberFormat="1" applyFont="1" applyFill="1" applyBorder="1" applyAlignment="1" applyProtection="1">
      <alignment vertical="center"/>
    </xf>
    <xf numFmtId="4" fontId="40" fillId="0" borderId="0" xfId="0" applyNumberFormat="1" applyFont="1" applyFill="1" applyBorder="1" applyAlignment="1" applyProtection="1">
      <alignment vertical="center"/>
    </xf>
    <xf numFmtId="0" fontId="39" fillId="0" borderId="0" xfId="0" applyFont="1" applyAlignment="1" applyProtection="1"/>
    <xf numFmtId="4" fontId="39" fillId="0" borderId="0" xfId="0" applyNumberFormat="1" applyFont="1" applyFill="1" applyAlignment="1" applyProtection="1"/>
    <xf numFmtId="4" fontId="39" fillId="0" borderId="0" xfId="0" applyNumberFormat="1" applyFont="1" applyAlignment="1" applyProtection="1"/>
    <xf numFmtId="0" fontId="8" fillId="4" borderId="53" xfId="0" applyFont="1" applyFill="1" applyBorder="1" applyAlignment="1" applyProtection="1">
      <alignment vertical="center"/>
    </xf>
    <xf numFmtId="0" fontId="8" fillId="4" borderId="33" xfId="0" applyFont="1" applyFill="1" applyBorder="1" applyAlignment="1" applyProtection="1">
      <alignment vertical="center"/>
    </xf>
    <xf numFmtId="0" fontId="11" fillId="5" borderId="5" xfId="0" applyFont="1" applyFill="1" applyBorder="1" applyAlignment="1" applyProtection="1">
      <alignment vertical="center"/>
    </xf>
    <xf numFmtId="0" fontId="8" fillId="2" borderId="53" xfId="0" applyFont="1" applyFill="1" applyBorder="1" applyAlignment="1" applyProtection="1">
      <alignment vertical="center"/>
    </xf>
    <xf numFmtId="0" fontId="8" fillId="2" borderId="24" xfId="0" applyFont="1" applyFill="1" applyBorder="1" applyAlignment="1" applyProtection="1">
      <alignment vertical="center"/>
    </xf>
    <xf numFmtId="0" fontId="8" fillId="2" borderId="33" xfId="0" applyFont="1" applyFill="1" applyBorder="1" applyAlignment="1" applyProtection="1">
      <alignment vertical="center"/>
    </xf>
    <xf numFmtId="0" fontId="8" fillId="2" borderId="37" xfId="0" applyFont="1" applyFill="1" applyBorder="1" applyAlignment="1" applyProtection="1">
      <alignment vertical="center"/>
    </xf>
    <xf numFmtId="0" fontId="8" fillId="2" borderId="32" xfId="0" applyFont="1" applyFill="1" applyBorder="1" applyAlignment="1" applyProtection="1">
      <alignment vertical="center"/>
    </xf>
    <xf numFmtId="0" fontId="8" fillId="2" borderId="34" xfId="0" applyFont="1" applyFill="1" applyBorder="1" applyAlignment="1" applyProtection="1">
      <alignment vertical="center"/>
    </xf>
    <xf numFmtId="0" fontId="8" fillId="2" borderId="14" xfId="0" applyFont="1" applyFill="1" applyBorder="1" applyAlignment="1" applyProtection="1">
      <alignment vertical="center"/>
    </xf>
    <xf numFmtId="0" fontId="8" fillId="2" borderId="4" xfId="0" applyFont="1" applyFill="1" applyBorder="1" applyAlignment="1" applyProtection="1">
      <alignment vertical="center"/>
    </xf>
    <xf numFmtId="0" fontId="8" fillId="2" borderId="13" xfId="0" applyFont="1" applyFill="1" applyBorder="1" applyAlignment="1" applyProtection="1">
      <alignment vertical="center"/>
    </xf>
    <xf numFmtId="0" fontId="8" fillId="2" borderId="60" xfId="0" applyFont="1" applyFill="1" applyBorder="1" applyAlignment="1" applyProtection="1">
      <alignment vertical="center"/>
    </xf>
    <xf numFmtId="0" fontId="8" fillId="2" borderId="61" xfId="0" applyFont="1" applyFill="1" applyBorder="1" applyAlignment="1" applyProtection="1">
      <alignment vertical="center"/>
    </xf>
    <xf numFmtId="0" fontId="8" fillId="2" borderId="67" xfId="0" applyFont="1" applyFill="1" applyBorder="1" applyAlignment="1" applyProtection="1">
      <alignment vertical="center"/>
    </xf>
    <xf numFmtId="0" fontId="21" fillId="2" borderId="37" xfId="0" applyFont="1" applyFill="1" applyBorder="1" applyAlignment="1" applyProtection="1">
      <alignment vertical="center"/>
    </xf>
    <xf numFmtId="0" fontId="11" fillId="5" borderId="67" xfId="0" applyFont="1" applyFill="1" applyBorder="1" applyAlignment="1" applyProtection="1">
      <alignment horizontal="center"/>
      <protection locked="0"/>
    </xf>
    <xf numFmtId="0" fontId="11" fillId="5" borderId="62" xfId="0" applyFont="1" applyFill="1" applyBorder="1" applyAlignment="1" applyProtection="1">
      <alignment horizontal="center"/>
      <protection locked="0"/>
    </xf>
    <xf numFmtId="169" fontId="18" fillId="5" borderId="47" xfId="0" applyNumberFormat="1" applyFont="1" applyFill="1" applyBorder="1" applyAlignment="1" applyProtection="1">
      <alignment horizontal="center"/>
      <protection locked="0"/>
    </xf>
    <xf numFmtId="169" fontId="18" fillId="5" borderId="12" xfId="0" applyNumberFormat="1" applyFont="1" applyFill="1" applyBorder="1" applyAlignment="1" applyProtection="1">
      <alignment horizontal="center"/>
      <protection locked="0"/>
    </xf>
    <xf numFmtId="165" fontId="4" fillId="0" borderId="54" xfId="0" applyNumberFormat="1" applyFont="1" applyFill="1" applyBorder="1" applyAlignment="1">
      <alignment vertical="center"/>
    </xf>
    <xf numFmtId="165" fontId="4" fillId="0" borderId="12" xfId="0" applyNumberFormat="1" applyFont="1" applyFill="1" applyBorder="1" applyAlignment="1">
      <alignment vertical="center"/>
    </xf>
    <xf numFmtId="0" fontId="8" fillId="2" borderId="30" xfId="0" applyFont="1" applyFill="1" applyBorder="1" applyAlignment="1" applyProtection="1">
      <alignment vertical="center"/>
    </xf>
    <xf numFmtId="166" fontId="4" fillId="3" borderId="22" xfId="0" applyNumberFormat="1" applyFont="1" applyFill="1" applyBorder="1" applyAlignment="1" applyProtection="1">
      <alignment vertical="center"/>
      <protection locked="0"/>
    </xf>
    <xf numFmtId="166" fontId="4" fillId="3" borderId="23" xfId="0" applyNumberFormat="1" applyFont="1" applyFill="1" applyBorder="1" applyAlignment="1" applyProtection="1">
      <alignment vertical="center"/>
      <protection locked="0"/>
    </xf>
    <xf numFmtId="0" fontId="8" fillId="2" borderId="29" xfId="0" applyFont="1" applyFill="1" applyBorder="1" applyAlignment="1" applyProtection="1">
      <alignment vertical="center"/>
    </xf>
    <xf numFmtId="4" fontId="19" fillId="0" borderId="39" xfId="0" applyNumberFormat="1" applyFont="1" applyFill="1" applyBorder="1" applyAlignment="1" applyProtection="1">
      <alignment vertical="center"/>
      <protection locked="0"/>
    </xf>
    <xf numFmtId="4" fontId="19" fillId="0" borderId="49" xfId="0" applyNumberFormat="1" applyFont="1" applyFill="1" applyBorder="1" applyAlignment="1" applyProtection="1">
      <alignment vertical="center"/>
      <protection locked="0"/>
    </xf>
    <xf numFmtId="4" fontId="19" fillId="0" borderId="7" xfId="0" applyNumberFormat="1" applyFont="1" applyFill="1" applyBorder="1" applyAlignment="1" applyProtection="1">
      <alignment vertical="center"/>
      <protection locked="0"/>
    </xf>
    <xf numFmtId="4" fontId="19" fillId="0" borderId="0" xfId="0" applyNumberFormat="1" applyFont="1" applyFill="1" applyBorder="1" applyAlignment="1" applyProtection="1">
      <alignment vertical="center"/>
      <protection locked="0"/>
    </xf>
    <xf numFmtId="166" fontId="15" fillId="3" borderId="19" xfId="0" applyNumberFormat="1" applyFont="1" applyFill="1" applyBorder="1" applyAlignment="1" applyProtection="1">
      <alignment horizontal="center" vertical="center"/>
      <protection locked="0"/>
    </xf>
    <xf numFmtId="4" fontId="17" fillId="0" borderId="39" xfId="0" applyNumberFormat="1" applyFont="1" applyFill="1" applyBorder="1" applyAlignment="1" applyProtection="1">
      <alignment vertical="center"/>
    </xf>
    <xf numFmtId="4" fontId="17" fillId="0" borderId="49" xfId="0" applyNumberFormat="1" applyFont="1" applyFill="1" applyBorder="1" applyAlignment="1" applyProtection="1">
      <alignment vertical="center"/>
    </xf>
    <xf numFmtId="4" fontId="17" fillId="0" borderId="7" xfId="0" applyNumberFormat="1" applyFont="1" applyFill="1" applyBorder="1" applyAlignment="1" applyProtection="1">
      <alignment vertical="center"/>
    </xf>
    <xf numFmtId="170" fontId="15" fillId="4" borderId="36" xfId="0" applyNumberFormat="1" applyFont="1" applyFill="1" applyBorder="1" applyAlignment="1" applyProtection="1">
      <alignment horizontal="center" vertical="center"/>
    </xf>
    <xf numFmtId="0" fontId="4" fillId="4" borderId="0" xfId="0" applyFont="1" applyFill="1" applyBorder="1" applyAlignment="1">
      <alignment vertical="center"/>
    </xf>
    <xf numFmtId="0" fontId="4" fillId="0" borderId="0" xfId="0" applyFont="1" applyAlignment="1">
      <alignment vertical="center"/>
    </xf>
    <xf numFmtId="0" fontId="8" fillId="2" borderId="26" xfId="1" applyFont="1" applyFill="1" applyBorder="1" applyAlignment="1" applyProtection="1">
      <alignment horizontal="left" vertical="center"/>
    </xf>
    <xf numFmtId="0" fontId="8" fillId="2" borderId="27" xfId="1" applyFont="1" applyFill="1" applyBorder="1" applyAlignment="1" applyProtection="1">
      <alignment horizontal="left" vertical="center"/>
    </xf>
    <xf numFmtId="0" fontId="8" fillId="2" borderId="6" xfId="1" applyFont="1" applyFill="1" applyBorder="1" applyAlignment="1" applyProtection="1">
      <alignment horizontal="left" vertical="center"/>
    </xf>
    <xf numFmtId="0" fontId="8" fillId="2" borderId="40" xfId="1" applyFont="1" applyFill="1" applyBorder="1" applyAlignment="1" applyProtection="1">
      <alignment horizontal="left" vertical="center"/>
    </xf>
    <xf numFmtId="0" fontId="8" fillId="2" borderId="29" xfId="1" applyFont="1" applyFill="1" applyBorder="1" applyAlignment="1" applyProtection="1">
      <alignment horizontal="left" vertical="center"/>
    </xf>
    <xf numFmtId="0" fontId="8" fillId="2" borderId="31" xfId="1" applyFont="1" applyFill="1" applyBorder="1" applyAlignment="1" applyProtection="1">
      <alignment horizontal="left" vertical="center"/>
    </xf>
    <xf numFmtId="0" fontId="8" fillId="2" borderId="10" xfId="1" applyFont="1" applyFill="1" applyBorder="1" applyAlignment="1" applyProtection="1">
      <alignment horizontal="left" vertical="center"/>
    </xf>
    <xf numFmtId="0" fontId="8" fillId="2" borderId="47" xfId="1" applyFont="1" applyFill="1" applyBorder="1" applyAlignment="1" applyProtection="1">
      <alignment horizontal="left" vertical="center"/>
    </xf>
    <xf numFmtId="49" fontId="8" fillId="3" borderId="41" xfId="1" applyNumberFormat="1" applyFont="1" applyFill="1" applyBorder="1" applyAlignment="1" applyProtection="1">
      <alignment horizontal="left" vertical="center" wrapText="1"/>
      <protection locked="0"/>
    </xf>
    <xf numFmtId="49" fontId="8" fillId="3" borderId="25" xfId="1" applyNumberFormat="1" applyFont="1" applyFill="1" applyBorder="1" applyAlignment="1" applyProtection="1">
      <alignment horizontal="left" vertical="center" wrapText="1"/>
      <protection locked="0"/>
    </xf>
    <xf numFmtId="49" fontId="8" fillId="3" borderId="35" xfId="1" applyNumberFormat="1" applyFont="1" applyFill="1" applyBorder="1" applyAlignment="1" applyProtection="1">
      <alignment horizontal="left" vertical="center" wrapText="1"/>
      <protection locked="0"/>
    </xf>
    <xf numFmtId="49" fontId="8" fillId="3" borderId="39" xfId="1" applyNumberFormat="1" applyFont="1" applyFill="1" applyBorder="1" applyAlignment="1" applyProtection="1">
      <alignment horizontal="left" vertical="center" wrapText="1"/>
      <protection locked="0"/>
    </xf>
    <xf numFmtId="49" fontId="8" fillId="3" borderId="0" xfId="1" applyNumberFormat="1" applyFont="1" applyFill="1" applyBorder="1" applyAlignment="1" applyProtection="1">
      <alignment horizontal="left" vertical="center" wrapText="1"/>
      <protection locked="0"/>
    </xf>
    <xf numFmtId="49" fontId="8" fillId="3" borderId="7" xfId="1" applyNumberFormat="1" applyFont="1" applyFill="1" applyBorder="1" applyAlignment="1" applyProtection="1">
      <alignment horizontal="left" vertical="center" wrapText="1"/>
      <protection locked="0"/>
    </xf>
    <xf numFmtId="49" fontId="8" fillId="3" borderId="52" xfId="1" applyNumberFormat="1" applyFont="1" applyFill="1" applyBorder="1" applyAlignment="1" applyProtection="1">
      <alignment horizontal="left" vertical="center" wrapText="1"/>
      <protection locked="0"/>
    </xf>
    <xf numFmtId="49" fontId="8" fillId="3" borderId="11" xfId="1" applyNumberFormat="1" applyFont="1" applyFill="1" applyBorder="1" applyAlignment="1" applyProtection="1">
      <alignment horizontal="left" vertical="center" wrapText="1"/>
      <protection locked="0"/>
    </xf>
    <xf numFmtId="49" fontId="8" fillId="3" borderId="12" xfId="1" applyNumberFormat="1" applyFont="1" applyFill="1" applyBorder="1" applyAlignment="1" applyProtection="1">
      <alignment horizontal="left" vertical="center" wrapText="1"/>
      <protection locked="0"/>
    </xf>
    <xf numFmtId="49" fontId="8" fillId="3" borderId="36" xfId="1" applyNumberFormat="1" applyFont="1" applyFill="1" applyBorder="1" applyAlignment="1" applyProtection="1">
      <alignment horizontal="left" vertical="center" wrapText="1"/>
      <protection locked="0"/>
    </xf>
    <xf numFmtId="49" fontId="8" fillId="3" borderId="30" xfId="1" applyNumberFormat="1" applyFont="1" applyFill="1" applyBorder="1" applyAlignment="1" applyProtection="1">
      <alignment horizontal="left" vertical="center" wrapText="1"/>
      <protection locked="0"/>
    </xf>
    <xf numFmtId="49" fontId="8" fillId="3" borderId="42" xfId="1" applyNumberFormat="1" applyFont="1" applyFill="1" applyBorder="1" applyAlignment="1" applyProtection="1">
      <alignment horizontal="left" vertical="center" wrapText="1"/>
      <protection locked="0"/>
    </xf>
    <xf numFmtId="0" fontId="3" fillId="0" borderId="0" xfId="1" applyFont="1" applyFill="1" applyAlignment="1" applyProtection="1">
      <alignment horizontal="center" vertical="center"/>
    </xf>
    <xf numFmtId="0" fontId="2" fillId="4" borderId="8" xfId="1" applyFont="1" applyFill="1" applyBorder="1" applyAlignment="1" applyProtection="1">
      <alignment horizontal="left" vertical="center"/>
    </xf>
    <xf numFmtId="0" fontId="2" fillId="4" borderId="5" xfId="1" applyFont="1" applyFill="1" applyBorder="1" applyAlignment="1" applyProtection="1">
      <alignment horizontal="left" vertical="center"/>
    </xf>
    <xf numFmtId="0" fontId="2" fillId="4" borderId="9" xfId="1" applyFont="1" applyFill="1" applyBorder="1" applyAlignment="1" applyProtection="1">
      <alignment horizontal="left" vertical="center"/>
    </xf>
    <xf numFmtId="0" fontId="2" fillId="4" borderId="29" xfId="1" applyFont="1" applyFill="1" applyBorder="1" applyAlignment="1" applyProtection="1">
      <alignment horizontal="left" vertical="center"/>
    </xf>
    <xf numFmtId="0" fontId="2" fillId="4" borderId="30" xfId="1" applyFont="1" applyFill="1" applyBorder="1" applyAlignment="1" applyProtection="1">
      <alignment horizontal="left" vertical="center"/>
    </xf>
    <xf numFmtId="0" fontId="2" fillId="4" borderId="42" xfId="1" applyFont="1" applyFill="1" applyBorder="1" applyAlignment="1" applyProtection="1">
      <alignment horizontal="left" vertical="center"/>
    </xf>
    <xf numFmtId="0" fontId="5" fillId="4" borderId="8" xfId="0" applyFont="1" applyFill="1" applyBorder="1" applyAlignment="1">
      <alignment horizontal="left" vertical="center"/>
    </xf>
    <xf numFmtId="0" fontId="5" fillId="4" borderId="5" xfId="0" applyFont="1" applyFill="1" applyBorder="1" applyAlignment="1">
      <alignment horizontal="left" vertical="center"/>
    </xf>
    <xf numFmtId="0" fontId="5" fillId="4" borderId="9" xfId="0" applyFont="1" applyFill="1" applyBorder="1" applyAlignment="1">
      <alignment horizontal="left" vertical="center"/>
    </xf>
    <xf numFmtId="0" fontId="5" fillId="4" borderId="29" xfId="0" applyFont="1" applyFill="1" applyBorder="1" applyAlignment="1">
      <alignment horizontal="left" vertical="center"/>
    </xf>
    <xf numFmtId="0" fontId="5" fillId="4" borderId="30" xfId="0" applyFont="1" applyFill="1" applyBorder="1" applyAlignment="1">
      <alignment horizontal="left" vertical="center"/>
    </xf>
    <xf numFmtId="0" fontId="5" fillId="4" borderId="42" xfId="0" applyFont="1" applyFill="1" applyBorder="1" applyAlignment="1">
      <alignment horizontal="left" vertical="center"/>
    </xf>
    <xf numFmtId="0" fontId="4" fillId="4" borderId="26" xfId="0" applyFont="1" applyFill="1" applyBorder="1" applyAlignment="1">
      <alignment horizontal="justify" vertical="center" wrapText="1"/>
    </xf>
    <xf numFmtId="0" fontId="4" fillId="4" borderId="25" xfId="0" applyFont="1" applyFill="1" applyBorder="1" applyAlignment="1">
      <alignment horizontal="justify" vertical="center"/>
    </xf>
    <xf numFmtId="0" fontId="4" fillId="4" borderId="35" xfId="0" applyFont="1" applyFill="1" applyBorder="1" applyAlignment="1">
      <alignment horizontal="justify" vertical="center"/>
    </xf>
    <xf numFmtId="0" fontId="4" fillId="4" borderId="6" xfId="0" applyFont="1" applyFill="1" applyBorder="1" applyAlignment="1">
      <alignment horizontal="justify" vertical="center" wrapText="1"/>
    </xf>
    <xf numFmtId="0" fontId="4" fillId="4" borderId="0" xfId="0" applyFont="1" applyFill="1" applyBorder="1" applyAlignment="1">
      <alignment horizontal="justify" vertical="center"/>
    </xf>
    <xf numFmtId="0" fontId="4" fillId="4" borderId="7" xfId="0" applyFont="1" applyFill="1" applyBorder="1" applyAlignment="1">
      <alignment horizontal="justify" vertical="center"/>
    </xf>
    <xf numFmtId="0" fontId="4" fillId="4" borderId="6" xfId="0" applyFont="1" applyFill="1" applyBorder="1" applyAlignment="1">
      <alignment horizontal="justify" vertical="center"/>
    </xf>
    <xf numFmtId="0" fontId="4" fillId="4" borderId="29" xfId="0" applyFont="1" applyFill="1" applyBorder="1" applyAlignment="1">
      <alignment horizontal="justify" vertical="center"/>
    </xf>
    <xf numFmtId="0" fontId="4" fillId="4" borderId="30" xfId="0" applyFont="1" applyFill="1" applyBorder="1" applyAlignment="1">
      <alignment horizontal="justify" vertical="center"/>
    </xf>
    <xf numFmtId="0" fontId="4" fillId="4" borderId="42" xfId="0" applyFont="1" applyFill="1" applyBorder="1" applyAlignment="1">
      <alignment horizontal="justify" vertical="center"/>
    </xf>
    <xf numFmtId="0" fontId="4" fillId="4" borderId="27" xfId="0" applyFont="1" applyFill="1" applyBorder="1" applyAlignment="1">
      <alignment horizontal="justify" vertical="center"/>
    </xf>
    <xf numFmtId="0" fontId="4" fillId="4" borderId="40" xfId="0" applyFont="1" applyFill="1" applyBorder="1" applyAlignment="1">
      <alignment horizontal="justify" vertical="center"/>
    </xf>
    <xf numFmtId="0" fontId="4" fillId="4" borderId="10" xfId="0" applyFont="1" applyFill="1" applyBorder="1" applyAlignment="1">
      <alignment horizontal="justify" vertical="center"/>
    </xf>
    <xf numFmtId="0" fontId="4" fillId="4" borderId="11" xfId="0" applyFont="1" applyFill="1" applyBorder="1" applyAlignment="1">
      <alignment horizontal="justify" vertical="center"/>
    </xf>
    <xf numFmtId="0" fontId="4" fillId="4" borderId="47" xfId="0" applyFont="1" applyFill="1" applyBorder="1" applyAlignment="1">
      <alignment horizontal="justify" vertical="center"/>
    </xf>
    <xf numFmtId="0" fontId="4" fillId="0" borderId="0" xfId="0" applyFont="1" applyAlignment="1">
      <alignment horizontal="center" vertical="center"/>
    </xf>
    <xf numFmtId="0" fontId="4" fillId="0" borderId="8" xfId="0" applyFont="1" applyFill="1" applyBorder="1" applyAlignment="1">
      <alignment horizontal="left"/>
    </xf>
    <xf numFmtId="0" fontId="4" fillId="0" borderId="5" xfId="0" applyFont="1" applyFill="1" applyBorder="1" applyAlignment="1">
      <alignment horizontal="left"/>
    </xf>
    <xf numFmtId="0" fontId="4" fillId="0" borderId="9" xfId="0" applyFont="1" applyFill="1" applyBorder="1" applyAlignment="1">
      <alignment horizontal="left"/>
    </xf>
    <xf numFmtId="0" fontId="4" fillId="0" borderId="6" xfId="0" applyFont="1" applyFill="1" applyBorder="1" applyAlignment="1">
      <alignment horizontal="left"/>
    </xf>
    <xf numFmtId="0" fontId="4" fillId="0" borderId="0" xfId="0" applyFont="1" applyFill="1" applyBorder="1" applyAlignment="1">
      <alignment horizontal="left"/>
    </xf>
    <xf numFmtId="0" fontId="4" fillId="0" borderId="7" xfId="0" applyFont="1" applyFill="1" applyBorder="1" applyAlignment="1">
      <alignment horizontal="left"/>
    </xf>
    <xf numFmtId="0" fontId="4" fillId="0" borderId="10" xfId="0" applyFont="1" applyFill="1" applyBorder="1" applyAlignment="1">
      <alignment horizontal="left"/>
    </xf>
    <xf numFmtId="0" fontId="4" fillId="0" borderId="11" xfId="0" applyFont="1" applyFill="1" applyBorder="1" applyAlignment="1">
      <alignment horizontal="left"/>
    </xf>
    <xf numFmtId="0" fontId="4" fillId="0" borderId="12" xfId="0" applyFont="1" applyFill="1" applyBorder="1" applyAlignment="1">
      <alignment horizontal="left"/>
    </xf>
    <xf numFmtId="0" fontId="9" fillId="0" borderId="0" xfId="1" applyFont="1" applyFill="1" applyAlignment="1" applyProtection="1">
      <alignment horizontal="left" vertical="center"/>
    </xf>
    <xf numFmtId="0" fontId="9" fillId="0" borderId="7" xfId="1" applyFont="1" applyFill="1" applyBorder="1" applyAlignment="1" applyProtection="1">
      <alignment horizontal="left" vertical="center"/>
    </xf>
    <xf numFmtId="0" fontId="5" fillId="4" borderId="1" xfId="0" applyFont="1" applyFill="1" applyBorder="1" applyAlignment="1">
      <alignment horizontal="left" vertical="center"/>
    </xf>
    <xf numFmtId="0" fontId="5" fillId="4" borderId="18" xfId="0" applyFont="1" applyFill="1" applyBorder="1" applyAlignment="1">
      <alignment horizontal="left" vertical="center"/>
    </xf>
    <xf numFmtId="0" fontId="5" fillId="4" borderId="15" xfId="0" applyFont="1" applyFill="1" applyBorder="1" applyAlignment="1">
      <alignment horizontal="left" vertical="center"/>
    </xf>
    <xf numFmtId="0" fontId="5" fillId="4" borderId="2" xfId="0" applyFont="1" applyFill="1" applyBorder="1" applyAlignment="1">
      <alignment horizontal="left" vertical="center"/>
    </xf>
    <xf numFmtId="0" fontId="5" fillId="4" borderId="19" xfId="0" applyFont="1" applyFill="1" applyBorder="1" applyAlignment="1">
      <alignment horizontal="left" vertical="center"/>
    </xf>
    <xf numFmtId="0" fontId="5" fillId="4" borderId="16" xfId="0" applyFont="1" applyFill="1" applyBorder="1" applyAlignment="1">
      <alignment horizontal="left" vertical="center"/>
    </xf>
    <xf numFmtId="0" fontId="4" fillId="3" borderId="26" xfId="0" applyFont="1" applyFill="1" applyBorder="1" applyAlignment="1" applyProtection="1">
      <alignment horizontal="left" vertical="center"/>
      <protection locked="0"/>
    </xf>
    <xf numFmtId="0" fontId="4" fillId="3" borderId="25" xfId="0" applyFont="1" applyFill="1" applyBorder="1" applyAlignment="1" applyProtection="1">
      <alignment horizontal="left" vertical="center"/>
      <protection locked="0"/>
    </xf>
    <xf numFmtId="0" fontId="4" fillId="3" borderId="35" xfId="0" applyFont="1" applyFill="1" applyBorder="1" applyAlignment="1" applyProtection="1">
      <alignment horizontal="left" vertical="center"/>
      <protection locked="0"/>
    </xf>
    <xf numFmtId="0" fontId="4" fillId="3" borderId="6" xfId="0" applyFont="1" applyFill="1" applyBorder="1" applyAlignment="1" applyProtection="1">
      <alignment horizontal="left" vertical="center"/>
      <protection locked="0"/>
    </xf>
    <xf numFmtId="0" fontId="4" fillId="3" borderId="0" xfId="0" applyFont="1" applyFill="1" applyBorder="1" applyAlignment="1" applyProtection="1">
      <alignment horizontal="left" vertical="center"/>
      <protection locked="0"/>
    </xf>
    <xf numFmtId="0" fontId="4" fillId="3" borderId="7" xfId="0" applyFont="1" applyFill="1" applyBorder="1" applyAlignment="1" applyProtection="1">
      <alignment horizontal="left" vertical="center"/>
      <protection locked="0"/>
    </xf>
    <xf numFmtId="0" fontId="4" fillId="3" borderId="10" xfId="0" applyFont="1" applyFill="1" applyBorder="1" applyAlignment="1" applyProtection="1">
      <alignment horizontal="left" vertical="center"/>
      <protection locked="0"/>
    </xf>
    <xf numFmtId="0" fontId="4" fillId="3" borderId="11" xfId="0" applyFont="1" applyFill="1" applyBorder="1" applyAlignment="1" applyProtection="1">
      <alignment horizontal="left" vertical="center"/>
      <protection locked="0"/>
    </xf>
    <xf numFmtId="0" fontId="4" fillId="3" borderId="12" xfId="0" applyFont="1" applyFill="1" applyBorder="1" applyAlignment="1" applyProtection="1">
      <alignment horizontal="left" vertical="center"/>
      <protection locked="0"/>
    </xf>
    <xf numFmtId="164" fontId="8" fillId="3" borderId="14" xfId="1" applyNumberFormat="1" applyFont="1" applyFill="1" applyBorder="1" applyAlignment="1" applyProtection="1">
      <alignment horizontal="left" vertical="center"/>
      <protection locked="0"/>
    </xf>
    <xf numFmtId="164" fontId="8" fillId="3" borderId="4" xfId="1" applyNumberFormat="1" applyFont="1" applyFill="1" applyBorder="1" applyAlignment="1" applyProtection="1">
      <alignment horizontal="left" vertical="center"/>
      <protection locked="0"/>
    </xf>
    <xf numFmtId="164" fontId="8" fillId="3" borderId="13" xfId="1" applyNumberFormat="1" applyFont="1" applyFill="1" applyBorder="1" applyAlignment="1" applyProtection="1">
      <alignment horizontal="left" vertical="center"/>
      <protection locked="0"/>
    </xf>
    <xf numFmtId="0" fontId="2" fillId="4" borderId="1" xfId="1" applyFont="1" applyFill="1" applyBorder="1" applyAlignment="1" applyProtection="1">
      <alignment horizontal="left" vertical="center"/>
    </xf>
    <xf numFmtId="0" fontId="2" fillId="4" borderId="18" xfId="1" applyFont="1" applyFill="1" applyBorder="1" applyAlignment="1" applyProtection="1">
      <alignment horizontal="left" vertical="center"/>
    </xf>
    <xf numFmtId="0" fontId="2" fillId="4" borderId="66" xfId="1" applyFont="1" applyFill="1" applyBorder="1" applyAlignment="1" applyProtection="1">
      <alignment horizontal="left" vertical="center"/>
    </xf>
    <xf numFmtId="0" fontId="2" fillId="4" borderId="15" xfId="1" applyFont="1" applyFill="1" applyBorder="1" applyAlignment="1" applyProtection="1">
      <alignment horizontal="left" vertical="center"/>
    </xf>
    <xf numFmtId="0" fontId="2" fillId="4" borderId="2" xfId="1" applyFont="1" applyFill="1" applyBorder="1" applyAlignment="1" applyProtection="1">
      <alignment horizontal="left" vertical="center"/>
    </xf>
    <xf numFmtId="0" fontId="2" fillId="4" borderId="19" xfId="1" applyFont="1" applyFill="1" applyBorder="1" applyAlignment="1" applyProtection="1">
      <alignment horizontal="left" vertical="center"/>
    </xf>
    <xf numFmtId="0" fontId="2" fillId="4" borderId="28" xfId="1" applyFont="1" applyFill="1" applyBorder="1" applyAlignment="1" applyProtection="1">
      <alignment horizontal="left" vertical="center"/>
    </xf>
    <xf numFmtId="0" fontId="2" fillId="4" borderId="16" xfId="1" applyFont="1" applyFill="1" applyBorder="1" applyAlignment="1" applyProtection="1">
      <alignment horizontal="left" vertical="center"/>
    </xf>
    <xf numFmtId="0" fontId="12" fillId="0" borderId="2" xfId="0" applyFont="1" applyBorder="1" applyAlignment="1">
      <alignment horizontal="center" vertical="center"/>
    </xf>
    <xf numFmtId="0" fontId="12" fillId="0" borderId="19" xfId="0" applyFont="1" applyBorder="1" applyAlignment="1">
      <alignment horizontal="left" vertical="center"/>
    </xf>
    <xf numFmtId="0" fontId="3" fillId="4" borderId="8" xfId="1" applyFont="1" applyFill="1" applyBorder="1" applyAlignment="1" applyProtection="1">
      <alignment horizontal="center" vertical="center"/>
    </xf>
    <xf numFmtId="0" fontId="3" fillId="4" borderId="5" xfId="1" applyFont="1" applyFill="1" applyBorder="1" applyAlignment="1" applyProtection="1">
      <alignment horizontal="center" vertical="center"/>
    </xf>
    <xf numFmtId="0" fontId="3" fillId="4" borderId="6" xfId="1" applyFont="1" applyFill="1" applyBorder="1" applyAlignment="1" applyProtection="1">
      <alignment horizontal="center" vertical="center"/>
    </xf>
    <xf numFmtId="0" fontId="3" fillId="4" borderId="0" xfId="1" applyFont="1" applyFill="1" applyBorder="1" applyAlignment="1" applyProtection="1">
      <alignment horizontal="center" vertical="center"/>
    </xf>
    <xf numFmtId="0" fontId="3" fillId="4" borderId="29" xfId="1" applyFont="1" applyFill="1" applyBorder="1" applyAlignment="1" applyProtection="1">
      <alignment horizontal="center" vertical="center"/>
    </xf>
    <xf numFmtId="0" fontId="3" fillId="4" borderId="30" xfId="1" applyFont="1" applyFill="1" applyBorder="1" applyAlignment="1" applyProtection="1">
      <alignment horizontal="center" vertical="center"/>
    </xf>
    <xf numFmtId="0" fontId="12" fillId="0" borderId="44" xfId="0" applyFont="1" applyBorder="1" applyAlignment="1">
      <alignment horizontal="left" vertical="center"/>
    </xf>
    <xf numFmtId="0" fontId="12" fillId="0" borderId="20" xfId="0" applyFont="1" applyBorder="1" applyAlignment="1">
      <alignment horizontal="left" vertical="center"/>
    </xf>
    <xf numFmtId="0" fontId="9" fillId="4" borderId="5" xfId="1" applyFont="1" applyFill="1" applyBorder="1" applyAlignment="1" applyProtection="1">
      <alignment horizontal="center" vertical="center" wrapText="1"/>
    </xf>
    <xf numFmtId="0" fontId="9" fillId="4" borderId="9" xfId="1" applyFont="1" applyFill="1" applyBorder="1" applyAlignment="1" applyProtection="1">
      <alignment horizontal="center" vertical="center" wrapText="1"/>
    </xf>
    <xf numFmtId="0" fontId="9" fillId="4" borderId="0" xfId="1" applyFont="1" applyFill="1" applyBorder="1" applyAlignment="1" applyProtection="1">
      <alignment horizontal="center" vertical="center" wrapText="1"/>
    </xf>
    <xf numFmtId="0" fontId="9" fillId="4" borderId="7" xfId="1" applyFont="1" applyFill="1" applyBorder="1" applyAlignment="1" applyProtection="1">
      <alignment horizontal="center" vertical="center" wrapText="1"/>
    </xf>
    <xf numFmtId="0" fontId="9" fillId="4" borderId="30" xfId="1" applyFont="1" applyFill="1" applyBorder="1" applyAlignment="1" applyProtection="1">
      <alignment horizontal="center" vertical="center" wrapText="1"/>
    </xf>
    <xf numFmtId="0" fontId="9" fillId="4" borderId="42" xfId="1" applyFont="1" applyFill="1" applyBorder="1" applyAlignment="1" applyProtection="1">
      <alignment horizontal="center" vertical="center" wrapText="1"/>
    </xf>
    <xf numFmtId="0" fontId="12" fillId="0" borderId="43" xfId="0" applyFont="1" applyBorder="1" applyAlignment="1">
      <alignment horizontal="center" vertical="center"/>
    </xf>
    <xf numFmtId="0" fontId="12" fillId="0" borderId="3" xfId="0" applyFont="1" applyBorder="1" applyAlignment="1">
      <alignment horizontal="center" vertical="center"/>
    </xf>
    <xf numFmtId="0" fontId="4" fillId="4" borderId="43" xfId="0" applyFont="1" applyFill="1" applyBorder="1" applyAlignment="1">
      <alignment horizontal="center" vertical="center" wrapText="1"/>
    </xf>
    <xf numFmtId="0" fontId="4" fillId="4" borderId="21" xfId="0" applyFont="1" applyFill="1" applyBorder="1" applyAlignment="1">
      <alignment horizontal="center" vertical="center" wrapText="1"/>
    </xf>
    <xf numFmtId="0" fontId="4" fillId="4" borderId="41" xfId="0" applyFont="1" applyFill="1" applyBorder="1" applyAlignment="1">
      <alignment horizontal="left" vertical="center" wrapText="1"/>
    </xf>
    <xf numFmtId="0" fontId="4" fillId="4" borderId="25" xfId="0" applyFont="1" applyFill="1" applyBorder="1" applyAlignment="1">
      <alignment horizontal="left" vertical="center" wrapText="1"/>
    </xf>
    <xf numFmtId="0" fontId="4" fillId="4" borderId="27" xfId="0" applyFont="1" applyFill="1" applyBorder="1" applyAlignment="1">
      <alignment horizontal="left" vertical="center" wrapText="1"/>
    </xf>
    <xf numFmtId="0" fontId="4" fillId="4" borderId="36" xfId="0" applyFont="1" applyFill="1" applyBorder="1" applyAlignment="1">
      <alignment horizontal="left" vertical="center" wrapText="1"/>
    </xf>
    <xf numFmtId="0" fontId="4" fillId="4" borderId="30" xfId="0" applyFont="1" applyFill="1" applyBorder="1" applyAlignment="1">
      <alignment horizontal="left" vertical="center" wrapText="1"/>
    </xf>
    <xf numFmtId="0" fontId="4" fillId="4" borderId="31" xfId="0" applyFont="1" applyFill="1" applyBorder="1" applyAlignment="1">
      <alignment horizontal="left" vertical="center" wrapText="1"/>
    </xf>
    <xf numFmtId="0" fontId="4" fillId="4" borderId="44" xfId="0" applyFont="1" applyFill="1" applyBorder="1" applyAlignment="1">
      <alignment horizontal="center" vertical="center" wrapText="1"/>
    </xf>
    <xf numFmtId="0" fontId="4" fillId="4" borderId="22" xfId="0" applyFont="1" applyFill="1" applyBorder="1" applyAlignment="1">
      <alignment horizontal="center" vertical="center" wrapText="1"/>
    </xf>
    <xf numFmtId="4" fontId="17" fillId="4" borderId="44" xfId="0" applyNumberFormat="1" applyFont="1" applyFill="1" applyBorder="1" applyAlignment="1">
      <alignment horizontal="right" vertical="center" wrapText="1"/>
    </xf>
    <xf numFmtId="4" fontId="17" fillId="4" borderId="22" xfId="0" applyNumberFormat="1" applyFont="1" applyFill="1" applyBorder="1" applyAlignment="1">
      <alignment horizontal="right" vertical="center" wrapText="1"/>
    </xf>
    <xf numFmtId="4" fontId="17" fillId="4" borderId="44" xfId="0" applyNumberFormat="1" applyFont="1" applyFill="1" applyBorder="1" applyAlignment="1">
      <alignment vertical="center" wrapText="1"/>
    </xf>
    <xf numFmtId="4" fontId="17" fillId="4" borderId="22" xfId="0" applyNumberFormat="1" applyFont="1" applyFill="1" applyBorder="1" applyAlignment="1">
      <alignment vertical="center" wrapText="1"/>
    </xf>
    <xf numFmtId="4" fontId="17" fillId="4" borderId="45" xfId="0" applyNumberFormat="1" applyFont="1" applyFill="1" applyBorder="1" applyAlignment="1">
      <alignment horizontal="right" vertical="center" wrapText="1"/>
    </xf>
    <xf numFmtId="4" fontId="17" fillId="4" borderId="23" xfId="0" applyNumberFormat="1" applyFont="1" applyFill="1" applyBorder="1" applyAlignment="1">
      <alignment horizontal="right" vertical="center" wrapText="1"/>
    </xf>
    <xf numFmtId="4" fontId="17" fillId="4" borderId="45" xfId="0" applyNumberFormat="1" applyFont="1" applyFill="1" applyBorder="1" applyAlignment="1">
      <alignment vertical="center" wrapText="1"/>
    </xf>
    <xf numFmtId="4" fontId="17" fillId="4" borderId="23" xfId="0" applyNumberFormat="1" applyFont="1" applyFill="1" applyBorder="1" applyAlignment="1">
      <alignment vertical="center" wrapText="1"/>
    </xf>
    <xf numFmtId="0" fontId="4" fillId="5" borderId="41" xfId="0" applyFont="1" applyFill="1" applyBorder="1" applyAlignment="1">
      <alignment horizontal="left" vertical="center" wrapText="1"/>
    </xf>
    <xf numFmtId="0" fontId="4" fillId="5" borderId="25" xfId="0" applyFont="1" applyFill="1" applyBorder="1" applyAlignment="1">
      <alignment horizontal="left" vertical="center" wrapText="1"/>
    </xf>
    <xf numFmtId="0" fontId="4" fillId="5" borderId="27" xfId="0" applyFont="1" applyFill="1" applyBorder="1" applyAlignment="1">
      <alignment horizontal="left" vertical="center" wrapText="1"/>
    </xf>
    <xf numFmtId="0" fontId="4" fillId="5" borderId="36" xfId="0" applyFont="1" applyFill="1" applyBorder="1" applyAlignment="1">
      <alignment horizontal="left" vertical="center" wrapText="1"/>
    </xf>
    <xf numFmtId="0" fontId="4" fillId="5" borderId="30" xfId="0" applyFont="1" applyFill="1" applyBorder="1" applyAlignment="1">
      <alignment horizontal="left" vertical="center" wrapText="1"/>
    </xf>
    <xf numFmtId="0" fontId="4" fillId="5" borderId="31" xfId="0" applyFont="1" applyFill="1" applyBorder="1" applyAlignment="1">
      <alignment horizontal="left" vertical="center" wrapText="1"/>
    </xf>
    <xf numFmtId="0" fontId="4" fillId="5" borderId="44" xfId="0" applyFont="1" applyFill="1" applyBorder="1" applyAlignment="1">
      <alignment horizontal="center" vertical="center" wrapText="1"/>
    </xf>
    <xf numFmtId="0" fontId="4" fillId="5" borderId="22" xfId="0" applyFont="1" applyFill="1" applyBorder="1" applyAlignment="1">
      <alignment horizontal="center" vertical="center" wrapText="1"/>
    </xf>
    <xf numFmtId="4" fontId="17" fillId="5" borderId="45" xfId="0" applyNumberFormat="1" applyFont="1" applyFill="1" applyBorder="1" applyAlignment="1">
      <alignment vertical="center" wrapText="1"/>
    </xf>
    <xf numFmtId="4" fontId="17" fillId="5" borderId="23" xfId="0" applyNumberFormat="1" applyFont="1" applyFill="1" applyBorder="1" applyAlignment="1">
      <alignment vertical="center" wrapText="1"/>
    </xf>
    <xf numFmtId="4" fontId="17" fillId="5" borderId="44" xfId="0" applyNumberFormat="1" applyFont="1" applyFill="1" applyBorder="1" applyAlignment="1">
      <alignment vertical="center" wrapText="1"/>
    </xf>
    <xf numFmtId="4" fontId="17" fillId="5" borderId="22" xfId="0" applyNumberFormat="1" applyFont="1" applyFill="1" applyBorder="1" applyAlignment="1">
      <alignment vertical="center" wrapText="1"/>
    </xf>
    <xf numFmtId="0" fontId="4" fillId="0" borderId="0" xfId="0" applyFont="1" applyAlignment="1">
      <alignment vertical="center"/>
    </xf>
    <xf numFmtId="0" fontId="6" fillId="5" borderId="8" xfId="0" applyFont="1" applyFill="1" applyBorder="1" applyAlignment="1">
      <alignment horizontal="center" vertical="center"/>
    </xf>
    <xf numFmtId="0" fontId="6" fillId="5" borderId="5" xfId="0" applyFont="1" applyFill="1" applyBorder="1" applyAlignment="1">
      <alignment horizontal="center" vertical="center"/>
    </xf>
    <xf numFmtId="0" fontId="6" fillId="5" borderId="9" xfId="0" applyFont="1" applyFill="1" applyBorder="1" applyAlignment="1">
      <alignment horizontal="center" vertical="center"/>
    </xf>
    <xf numFmtId="0" fontId="6" fillId="5" borderId="10" xfId="0" applyFont="1" applyFill="1" applyBorder="1" applyAlignment="1">
      <alignment horizontal="center" vertical="center"/>
    </xf>
    <xf numFmtId="0" fontId="6" fillId="5" borderId="11" xfId="0" applyFont="1" applyFill="1" applyBorder="1" applyAlignment="1">
      <alignment horizontal="center" vertical="center"/>
    </xf>
    <xf numFmtId="0" fontId="6" fillId="5" borderId="12" xfId="0" applyFont="1" applyFill="1" applyBorder="1" applyAlignment="1">
      <alignment horizontal="center" vertical="center"/>
    </xf>
    <xf numFmtId="4" fontId="11" fillId="5" borderId="18" xfId="0" applyNumberFormat="1" applyFont="1" applyFill="1" applyBorder="1" applyAlignment="1">
      <alignment horizontal="center" vertical="center"/>
    </xf>
    <xf numFmtId="4" fontId="11" fillId="5" borderId="15" xfId="0" applyNumberFormat="1" applyFont="1" applyFill="1" applyBorder="1" applyAlignment="1">
      <alignment horizontal="center" vertical="center"/>
    </xf>
    <xf numFmtId="0" fontId="11" fillId="5" borderId="48" xfId="0" applyFont="1" applyFill="1" applyBorder="1" applyAlignment="1">
      <alignment horizontal="center" vertical="center" wrapText="1"/>
    </xf>
    <xf numFmtId="0" fontId="11" fillId="5" borderId="49" xfId="0" applyFont="1" applyFill="1" applyBorder="1" applyAlignment="1">
      <alignment horizontal="center" vertical="center" wrapText="1"/>
    </xf>
    <xf numFmtId="0" fontId="5" fillId="5" borderId="50" xfId="0" applyFont="1" applyFill="1" applyBorder="1" applyAlignment="1">
      <alignment vertical="center"/>
    </xf>
    <xf numFmtId="0" fontId="5" fillId="5" borderId="5" xfId="0" applyFont="1" applyFill="1" applyBorder="1" applyAlignment="1">
      <alignment vertical="center"/>
    </xf>
    <xf numFmtId="0" fontId="5" fillId="5" borderId="51" xfId="0" applyFont="1" applyFill="1" applyBorder="1" applyAlignment="1">
      <alignment vertical="center"/>
    </xf>
    <xf numFmtId="0" fontId="5" fillId="5" borderId="39" xfId="0" applyFont="1" applyFill="1" applyBorder="1" applyAlignment="1">
      <alignment vertical="center"/>
    </xf>
    <xf numFmtId="0" fontId="5" fillId="5" borderId="0" xfId="0" applyFont="1" applyFill="1" applyBorder="1" applyAlignment="1">
      <alignment vertical="center"/>
    </xf>
    <xf numFmtId="0" fontId="5" fillId="5" borderId="40" xfId="0" applyFont="1" applyFill="1" applyBorder="1" applyAlignment="1">
      <alignment vertical="center"/>
    </xf>
    <xf numFmtId="0" fontId="11" fillId="5" borderId="38" xfId="0" applyFont="1" applyFill="1" applyBorder="1" applyAlignment="1">
      <alignment horizontal="center" vertical="center" wrapText="1"/>
    </xf>
    <xf numFmtId="0" fontId="11" fillId="5" borderId="46" xfId="0" applyFont="1" applyFill="1" applyBorder="1" applyAlignment="1">
      <alignment horizontal="center" vertical="center" wrapText="1"/>
    </xf>
    <xf numFmtId="0" fontId="4" fillId="5" borderId="43" xfId="0" applyFont="1" applyFill="1" applyBorder="1" applyAlignment="1">
      <alignment horizontal="center" vertical="center" wrapText="1"/>
    </xf>
    <xf numFmtId="0" fontId="4" fillId="5" borderId="21" xfId="0" applyFont="1" applyFill="1" applyBorder="1" applyAlignment="1">
      <alignment horizontal="center" vertical="center" wrapText="1"/>
    </xf>
    <xf numFmtId="0" fontId="9" fillId="4" borderId="41" xfId="1" applyFont="1" applyFill="1" applyBorder="1" applyAlignment="1" applyProtection="1">
      <alignment horizontal="left" vertical="center" wrapText="1"/>
    </xf>
    <xf numFmtId="0" fontId="9" fillId="4" borderId="25" xfId="1" applyFont="1" applyFill="1" applyBorder="1" applyAlignment="1" applyProtection="1">
      <alignment horizontal="left" vertical="center" wrapText="1"/>
    </xf>
    <xf numFmtId="0" fontId="9" fillId="4" borderId="27" xfId="1" applyFont="1" applyFill="1" applyBorder="1" applyAlignment="1" applyProtection="1">
      <alignment horizontal="left" vertical="center" wrapText="1"/>
    </xf>
    <xf numFmtId="0" fontId="9" fillId="4" borderId="36" xfId="1" applyFont="1" applyFill="1" applyBorder="1" applyAlignment="1" applyProtection="1">
      <alignment horizontal="left" vertical="center" wrapText="1"/>
    </xf>
    <xf numFmtId="0" fontId="9" fillId="4" borderId="30" xfId="1" applyFont="1" applyFill="1" applyBorder="1" applyAlignment="1" applyProtection="1">
      <alignment horizontal="left" vertical="center" wrapText="1"/>
    </xf>
    <xf numFmtId="0" fontId="9" fillId="4" borderId="31" xfId="1" applyFont="1" applyFill="1" applyBorder="1" applyAlignment="1" applyProtection="1">
      <alignment horizontal="left" vertical="center" wrapText="1"/>
    </xf>
    <xf numFmtId="0" fontId="11" fillId="5" borderId="32" xfId="0" applyFont="1" applyFill="1" applyBorder="1" applyAlignment="1">
      <alignment vertical="center"/>
    </xf>
    <xf numFmtId="0" fontId="11" fillId="5" borderId="34" xfId="0" applyFont="1" applyFill="1" applyBorder="1" applyAlignment="1">
      <alignment vertical="center"/>
    </xf>
    <xf numFmtId="0" fontId="11" fillId="5" borderId="1" xfId="0" applyFont="1" applyFill="1" applyBorder="1" applyAlignment="1">
      <alignment vertical="center"/>
    </xf>
    <xf numFmtId="0" fontId="11" fillId="5" borderId="18" xfId="0" applyFont="1" applyFill="1" applyBorder="1" applyAlignment="1">
      <alignment vertical="center"/>
    </xf>
    <xf numFmtId="0" fontId="11" fillId="5" borderId="2" xfId="0" applyFont="1" applyFill="1" applyBorder="1" applyAlignment="1">
      <alignment vertical="center"/>
    </xf>
    <xf numFmtId="0" fontId="11" fillId="5" borderId="19" xfId="0" applyFont="1" applyFill="1" applyBorder="1" applyAlignment="1">
      <alignment vertical="center"/>
    </xf>
    <xf numFmtId="0" fontId="4" fillId="4" borderId="39" xfId="0" applyFont="1" applyFill="1" applyBorder="1" applyAlignment="1">
      <alignment vertical="center"/>
    </xf>
    <xf numFmtId="0" fontId="4" fillId="4" borderId="0" xfId="0" applyFont="1" applyFill="1" applyBorder="1" applyAlignment="1">
      <alignment vertical="center"/>
    </xf>
    <xf numFmtId="0" fontId="4" fillId="4" borderId="41" xfId="0" applyFont="1" applyFill="1" applyBorder="1" applyAlignment="1">
      <alignment vertical="center"/>
    </xf>
    <xf numFmtId="0" fontId="4" fillId="4" borderId="25" xfId="0" applyFont="1" applyFill="1" applyBorder="1" applyAlignment="1">
      <alignment vertical="center"/>
    </xf>
    <xf numFmtId="0" fontId="4" fillId="4" borderId="27" xfId="0" applyFont="1" applyFill="1" applyBorder="1" applyAlignment="1">
      <alignment vertical="center"/>
    </xf>
    <xf numFmtId="0" fontId="14" fillId="4" borderId="0" xfId="0" applyFont="1" applyFill="1" applyBorder="1" applyAlignment="1">
      <alignment vertical="center"/>
    </xf>
    <xf numFmtId="0" fontId="14" fillId="4" borderId="40" xfId="0" applyFont="1" applyFill="1" applyBorder="1" applyAlignment="1">
      <alignment vertical="center"/>
    </xf>
    <xf numFmtId="0" fontId="4" fillId="4" borderId="22" xfId="0" applyFont="1" applyFill="1" applyBorder="1" applyAlignment="1">
      <alignment vertical="center"/>
    </xf>
    <xf numFmtId="0" fontId="4" fillId="4" borderId="19" xfId="0" applyFont="1" applyFill="1" applyBorder="1" applyAlignment="1">
      <alignment vertical="center"/>
    </xf>
    <xf numFmtId="0" fontId="4" fillId="4" borderId="36" xfId="0" applyFont="1" applyFill="1" applyBorder="1" applyAlignment="1">
      <alignment vertical="center"/>
    </xf>
    <xf numFmtId="0" fontId="4" fillId="4" borderId="30" xfId="0" applyFont="1" applyFill="1" applyBorder="1" applyAlignment="1">
      <alignment vertical="center"/>
    </xf>
    <xf numFmtId="0" fontId="14" fillId="4" borderId="30" xfId="0" applyFont="1" applyFill="1" applyBorder="1" applyAlignment="1">
      <alignment vertical="center"/>
    </xf>
    <xf numFmtId="0" fontId="14" fillId="4" borderId="31" xfId="0" applyFont="1" applyFill="1" applyBorder="1" applyAlignment="1">
      <alignment vertical="center"/>
    </xf>
    <xf numFmtId="0" fontId="11" fillId="4" borderId="28" xfId="0" applyFont="1" applyFill="1" applyBorder="1" applyAlignment="1">
      <alignment vertical="center"/>
    </xf>
    <xf numFmtId="0" fontId="11" fillId="4" borderId="24" xfId="0" applyFont="1" applyFill="1" applyBorder="1" applyAlignment="1">
      <alignment vertical="center"/>
    </xf>
    <xf numFmtId="0" fontId="11" fillId="4" borderId="33" xfId="0" applyFont="1" applyFill="1" applyBorder="1" applyAlignment="1">
      <alignment vertical="center"/>
    </xf>
    <xf numFmtId="0" fontId="1" fillId="3" borderId="2" xfId="1" applyFill="1" applyBorder="1" applyAlignment="1" applyProtection="1">
      <alignment horizontal="center" vertical="center"/>
      <protection locked="0"/>
    </xf>
    <xf numFmtId="0" fontId="1" fillId="3" borderId="19" xfId="1" applyFill="1" applyBorder="1" applyAlignment="1" applyProtection="1">
      <alignment horizontal="center" vertical="center"/>
      <protection locked="0"/>
    </xf>
    <xf numFmtId="0" fontId="1" fillId="3" borderId="28" xfId="1" applyFill="1" applyBorder="1" applyAlignment="1" applyProtection="1">
      <alignment horizontal="left" vertical="center" wrapText="1"/>
      <protection locked="0"/>
    </xf>
    <xf numFmtId="0" fontId="1" fillId="3" borderId="24" xfId="1" applyFill="1" applyBorder="1" applyAlignment="1" applyProtection="1">
      <alignment horizontal="left" vertical="center" wrapText="1"/>
      <protection locked="0"/>
    </xf>
    <xf numFmtId="0" fontId="1" fillId="3" borderId="33" xfId="1" applyFill="1" applyBorder="1" applyAlignment="1" applyProtection="1">
      <alignment horizontal="left" vertical="center" wrapText="1"/>
      <protection locked="0"/>
    </xf>
    <xf numFmtId="0" fontId="1" fillId="3" borderId="3" xfId="1" applyFill="1" applyBorder="1" applyAlignment="1" applyProtection="1">
      <alignment horizontal="center" vertical="center"/>
      <protection locked="0"/>
    </xf>
    <xf numFmtId="0" fontId="1" fillId="3" borderId="20" xfId="1" applyFill="1" applyBorder="1" applyAlignment="1" applyProtection="1">
      <alignment horizontal="center" vertical="center"/>
      <protection locked="0"/>
    </xf>
    <xf numFmtId="0" fontId="1" fillId="3" borderId="71" xfId="1" applyFill="1" applyBorder="1" applyAlignment="1" applyProtection="1">
      <alignment horizontal="left" vertical="center" wrapText="1"/>
      <protection locked="0"/>
    </xf>
    <xf numFmtId="0" fontId="1" fillId="3" borderId="32" xfId="1" applyFill="1" applyBorder="1" applyAlignment="1" applyProtection="1">
      <alignment horizontal="left" vertical="center" wrapText="1"/>
      <protection locked="0"/>
    </xf>
    <xf numFmtId="0" fontId="1" fillId="3" borderId="34" xfId="1" applyFill="1" applyBorder="1" applyAlignment="1" applyProtection="1">
      <alignment horizontal="left" vertical="center" wrapText="1"/>
      <protection locked="0"/>
    </xf>
    <xf numFmtId="0" fontId="8" fillId="3" borderId="2" xfId="1" applyFont="1" applyFill="1" applyBorder="1" applyAlignment="1" applyProtection="1">
      <alignment horizontal="center" vertical="center"/>
      <protection locked="0"/>
    </xf>
    <xf numFmtId="0" fontId="8" fillId="3" borderId="19" xfId="1" applyFont="1" applyFill="1" applyBorder="1" applyAlignment="1" applyProtection="1">
      <alignment horizontal="center" vertical="center"/>
      <protection locked="0"/>
    </xf>
    <xf numFmtId="0" fontId="8" fillId="3" borderId="19" xfId="1" applyFont="1" applyFill="1" applyBorder="1" applyAlignment="1" applyProtection="1">
      <alignment horizontal="left" vertical="center" wrapText="1"/>
      <protection locked="0"/>
    </xf>
    <xf numFmtId="0" fontId="8" fillId="3" borderId="28" xfId="1" applyFont="1" applyFill="1" applyBorder="1" applyAlignment="1" applyProtection="1">
      <alignment horizontal="left" vertical="center" wrapText="1"/>
      <protection locked="0"/>
    </xf>
    <xf numFmtId="49" fontId="1" fillId="3" borderId="19" xfId="1" applyNumberFormat="1" applyFill="1" applyBorder="1" applyAlignment="1" applyProtection="1">
      <alignment vertical="center" wrapText="1"/>
      <protection locked="0"/>
    </xf>
    <xf numFmtId="49" fontId="1" fillId="3" borderId="16" xfId="1" applyNumberFormat="1" applyFill="1" applyBorder="1" applyAlignment="1" applyProtection="1">
      <alignment vertical="center" wrapText="1"/>
      <protection locked="0"/>
    </xf>
    <xf numFmtId="49" fontId="1" fillId="3" borderId="20" xfId="1" applyNumberFormat="1" applyFill="1" applyBorder="1" applyAlignment="1" applyProtection="1">
      <alignment vertical="center" wrapText="1"/>
      <protection locked="0"/>
    </xf>
    <xf numFmtId="49" fontId="1" fillId="3" borderId="17" xfId="1" applyNumberFormat="1" applyFill="1" applyBorder="1" applyAlignment="1" applyProtection="1">
      <alignment vertical="center" wrapText="1"/>
      <protection locked="0"/>
    </xf>
    <xf numFmtId="0" fontId="21" fillId="4" borderId="1" xfId="1" applyFont="1" applyFill="1" applyBorder="1" applyAlignment="1">
      <alignment horizontal="center" vertical="center" wrapText="1"/>
    </xf>
    <xf numFmtId="0" fontId="21" fillId="4" borderId="18" xfId="1" applyFont="1" applyFill="1" applyBorder="1" applyAlignment="1">
      <alignment horizontal="center" vertical="center" wrapText="1"/>
    </xf>
    <xf numFmtId="0" fontId="21" fillId="4" borderId="3" xfId="1" applyFont="1" applyFill="1" applyBorder="1" applyAlignment="1">
      <alignment horizontal="center" vertical="center" wrapText="1"/>
    </xf>
    <xf numFmtId="0" fontId="21" fillId="4" borderId="20" xfId="1" applyFont="1" applyFill="1" applyBorder="1" applyAlignment="1">
      <alignment horizontal="center" vertical="center" wrapText="1"/>
    </xf>
    <xf numFmtId="0" fontId="21" fillId="4" borderId="50" xfId="1" applyFont="1" applyFill="1" applyBorder="1" applyAlignment="1">
      <alignment horizontal="center" vertical="center" wrapText="1"/>
    </xf>
    <xf numFmtId="0" fontId="21" fillId="4" borderId="5" xfId="1" applyFont="1" applyFill="1" applyBorder="1" applyAlignment="1">
      <alignment horizontal="center" vertical="center" wrapText="1"/>
    </xf>
    <xf numFmtId="0" fontId="21" fillId="4" borderId="52" xfId="1" applyFont="1" applyFill="1" applyBorder="1" applyAlignment="1">
      <alignment horizontal="center" vertical="center" wrapText="1"/>
    </xf>
    <xf numFmtId="0" fontId="21" fillId="4" borderId="11" xfId="1" applyFont="1" applyFill="1" applyBorder="1" applyAlignment="1">
      <alignment horizontal="center" vertical="center" wrapText="1"/>
    </xf>
    <xf numFmtId="0" fontId="21" fillId="4" borderId="51" xfId="1" applyFont="1" applyFill="1" applyBorder="1" applyAlignment="1">
      <alignment horizontal="center" vertical="center" wrapText="1"/>
    </xf>
    <xf numFmtId="0" fontId="21" fillId="4" borderId="47" xfId="1" applyFont="1" applyFill="1" applyBorder="1" applyAlignment="1">
      <alignment horizontal="center" vertical="center" wrapText="1"/>
    </xf>
    <xf numFmtId="0" fontId="21" fillId="4" borderId="15" xfId="1" applyFont="1" applyFill="1" applyBorder="1" applyAlignment="1">
      <alignment horizontal="center" vertical="center" wrapText="1"/>
    </xf>
    <xf numFmtId="0" fontId="8" fillId="4" borderId="20" xfId="1" applyFont="1" applyFill="1" applyBorder="1" applyAlignment="1">
      <alignment horizontal="center" wrapText="1"/>
    </xf>
    <xf numFmtId="0" fontId="4" fillId="4" borderId="20" xfId="0" applyFont="1" applyFill="1" applyBorder="1" applyAlignment="1">
      <alignment horizontal="center"/>
    </xf>
    <xf numFmtId="0" fontId="4" fillId="4" borderId="17" xfId="0" applyFont="1" applyFill="1" applyBorder="1" applyAlignment="1">
      <alignment horizontal="center"/>
    </xf>
    <xf numFmtId="0" fontId="8" fillId="3" borderId="21" xfId="1" applyFont="1" applyFill="1" applyBorder="1" applyAlignment="1" applyProtection="1">
      <alignment horizontal="center" vertical="center"/>
      <protection locked="0"/>
    </xf>
    <xf numFmtId="0" fontId="8" fillId="3" borderId="22" xfId="1" applyFont="1" applyFill="1" applyBorder="1" applyAlignment="1" applyProtection="1">
      <alignment horizontal="center" vertical="center"/>
      <protection locked="0"/>
    </xf>
    <xf numFmtId="0" fontId="8" fillId="3" borderId="22" xfId="1" applyFont="1" applyFill="1" applyBorder="1" applyAlignment="1" applyProtection="1">
      <alignment horizontal="left" vertical="center" wrapText="1"/>
      <protection locked="0"/>
    </xf>
    <xf numFmtId="0" fontId="8" fillId="3" borderId="36" xfId="1" applyFont="1" applyFill="1" applyBorder="1" applyAlignment="1" applyProtection="1">
      <alignment horizontal="left" vertical="center" wrapText="1"/>
      <protection locked="0"/>
    </xf>
    <xf numFmtId="0" fontId="5" fillId="4" borderId="8" xfId="0" applyFont="1" applyFill="1" applyBorder="1" applyAlignment="1">
      <alignment vertical="center" wrapText="1"/>
    </xf>
    <xf numFmtId="0" fontId="5" fillId="4" borderId="5" xfId="0" applyFont="1" applyFill="1" applyBorder="1" applyAlignment="1">
      <alignment vertical="center" wrapText="1"/>
    </xf>
    <xf numFmtId="0" fontId="5" fillId="4" borderId="10" xfId="0" applyFont="1" applyFill="1" applyBorder="1" applyAlignment="1">
      <alignment vertical="center" wrapText="1"/>
    </xf>
    <xf numFmtId="0" fontId="5" fillId="4" borderId="11" xfId="0" applyFont="1" applyFill="1" applyBorder="1" applyAlignment="1">
      <alignment vertical="center" wrapText="1"/>
    </xf>
    <xf numFmtId="0" fontId="12" fillId="4" borderId="5" xfId="0" applyFont="1" applyFill="1" applyBorder="1" applyAlignment="1">
      <alignment horizontal="left" vertical="center" wrapText="1"/>
    </xf>
    <xf numFmtId="0" fontId="12" fillId="4" borderId="9" xfId="0" applyFont="1" applyFill="1" applyBorder="1" applyAlignment="1">
      <alignment horizontal="left" vertical="center" wrapText="1"/>
    </xf>
    <xf numFmtId="0" fontId="12" fillId="4" borderId="11" xfId="0" applyFont="1" applyFill="1" applyBorder="1" applyAlignment="1">
      <alignment horizontal="left" vertical="center" wrapText="1"/>
    </xf>
    <xf numFmtId="0" fontId="12" fillId="4" borderId="12" xfId="0" applyFont="1" applyFill="1" applyBorder="1" applyAlignment="1">
      <alignment horizontal="left" vertical="center" wrapText="1"/>
    </xf>
    <xf numFmtId="0" fontId="4" fillId="4" borderId="1" xfId="0" applyFont="1" applyFill="1" applyBorder="1" applyAlignment="1">
      <alignment horizontal="left" vertical="center"/>
    </xf>
    <xf numFmtId="0" fontId="4" fillId="4" borderId="18" xfId="0" applyFont="1" applyFill="1" applyBorder="1" applyAlignment="1">
      <alignment horizontal="left" vertical="center"/>
    </xf>
    <xf numFmtId="0" fontId="4" fillId="4" borderId="2" xfId="0" applyFont="1" applyFill="1" applyBorder="1" applyAlignment="1">
      <alignment horizontal="left" vertical="center"/>
    </xf>
    <xf numFmtId="0" fontId="4" fillId="4" borderId="19" xfId="0" applyFont="1" applyFill="1" applyBorder="1" applyAlignment="1">
      <alignment horizontal="left" vertical="center"/>
    </xf>
    <xf numFmtId="49" fontId="4" fillId="3" borderId="18" xfId="0" applyNumberFormat="1" applyFont="1" applyFill="1" applyBorder="1" applyAlignment="1" applyProtection="1">
      <alignment vertical="center" wrapText="1"/>
      <protection locked="0"/>
    </xf>
    <xf numFmtId="49" fontId="4" fillId="3" borderId="15" xfId="0" applyNumberFormat="1" applyFont="1" applyFill="1" applyBorder="1" applyAlignment="1" applyProtection="1">
      <alignment vertical="center" wrapText="1"/>
      <protection locked="0"/>
    </xf>
    <xf numFmtId="49" fontId="4" fillId="3" borderId="19" xfId="0" applyNumberFormat="1" applyFont="1" applyFill="1" applyBorder="1" applyAlignment="1" applyProtection="1">
      <alignment vertical="center" wrapText="1"/>
      <protection locked="0"/>
    </xf>
    <xf numFmtId="49" fontId="4" fillId="3" borderId="16" xfId="0" applyNumberFormat="1" applyFont="1" applyFill="1" applyBorder="1" applyAlignment="1" applyProtection="1">
      <alignment vertical="center" wrapText="1"/>
      <protection locked="0"/>
    </xf>
    <xf numFmtId="0" fontId="27" fillId="4" borderId="2" xfId="1" applyFont="1" applyFill="1" applyBorder="1" applyAlignment="1">
      <alignment horizontal="left" vertical="center"/>
    </xf>
    <xf numFmtId="0" fontId="27" fillId="4" borderId="19" xfId="1" applyFont="1" applyFill="1" applyBorder="1" applyAlignment="1">
      <alignment horizontal="left" vertical="center"/>
    </xf>
    <xf numFmtId="14" fontId="4" fillId="3" borderId="19" xfId="0" applyNumberFormat="1" applyFont="1" applyFill="1" applyBorder="1" applyAlignment="1" applyProtection="1">
      <alignment vertical="center"/>
      <protection locked="0"/>
    </xf>
    <xf numFmtId="14" fontId="4" fillId="3" borderId="16" xfId="0" applyNumberFormat="1" applyFont="1" applyFill="1" applyBorder="1" applyAlignment="1" applyProtection="1">
      <alignment vertical="center"/>
      <protection locked="0"/>
    </xf>
    <xf numFmtId="0" fontId="17" fillId="0" borderId="0" xfId="0" applyFont="1" applyAlignment="1">
      <alignment horizontal="left" vertical="center" wrapText="1"/>
    </xf>
    <xf numFmtId="0" fontId="27" fillId="4" borderId="3" xfId="1" applyFont="1" applyFill="1" applyBorder="1" applyAlignment="1">
      <alignment horizontal="left" vertical="center"/>
    </xf>
    <xf numFmtId="0" fontId="27" fillId="4" borderId="20" xfId="1" applyFont="1" applyFill="1" applyBorder="1" applyAlignment="1">
      <alignment horizontal="left" vertical="center"/>
    </xf>
    <xf numFmtId="0" fontId="8" fillId="4" borderId="10" xfId="0" applyFont="1" applyFill="1" applyBorder="1" applyAlignment="1" applyProtection="1">
      <alignment vertical="center"/>
    </xf>
    <xf numFmtId="0" fontId="8" fillId="4" borderId="47" xfId="0" applyFont="1" applyFill="1" applyBorder="1" applyAlignment="1" applyProtection="1">
      <alignment vertical="center"/>
    </xf>
    <xf numFmtId="0" fontId="6" fillId="3" borderId="8" xfId="0" applyFont="1" applyFill="1" applyBorder="1" applyAlignment="1" applyProtection="1">
      <alignment horizontal="center" vertical="center"/>
      <protection locked="0"/>
    </xf>
    <xf numFmtId="0" fontId="6" fillId="3" borderId="5" xfId="0" applyFont="1" applyFill="1" applyBorder="1" applyAlignment="1" applyProtection="1">
      <alignment horizontal="center" vertical="center"/>
      <protection locked="0"/>
    </xf>
    <xf numFmtId="0" fontId="6" fillId="3" borderId="9" xfId="0" applyFont="1" applyFill="1" applyBorder="1" applyAlignment="1" applyProtection="1">
      <alignment horizontal="center" vertical="center"/>
      <protection locked="0"/>
    </xf>
    <xf numFmtId="0" fontId="6" fillId="3" borderId="10" xfId="0" applyFont="1" applyFill="1" applyBorder="1" applyAlignment="1" applyProtection="1">
      <alignment horizontal="center" vertical="center"/>
      <protection locked="0"/>
    </xf>
    <xf numFmtId="0" fontId="6" fillId="3" borderId="11" xfId="0" applyFont="1" applyFill="1" applyBorder="1" applyAlignment="1" applyProtection="1">
      <alignment horizontal="center" vertical="center"/>
      <protection locked="0"/>
    </xf>
    <xf numFmtId="0" fontId="6" fillId="3" borderId="12" xfId="0" applyFont="1" applyFill="1" applyBorder="1" applyAlignment="1" applyProtection="1">
      <alignment horizontal="center" vertical="center"/>
      <protection locked="0"/>
    </xf>
    <xf numFmtId="0" fontId="11" fillId="0" borderId="8" xfId="0" applyFont="1" applyBorder="1" applyAlignment="1">
      <alignment vertical="center"/>
    </xf>
    <xf numFmtId="0" fontId="11" fillId="0" borderId="5" xfId="0" applyFont="1" applyBorder="1" applyAlignment="1">
      <alignment vertical="center"/>
    </xf>
    <xf numFmtId="0" fontId="11" fillId="0" borderId="9" xfId="0" applyFont="1" applyBorder="1" applyAlignment="1">
      <alignment vertical="center"/>
    </xf>
    <xf numFmtId="0" fontId="11" fillId="0" borderId="10" xfId="0" applyFont="1" applyBorder="1" applyAlignment="1">
      <alignment vertical="center"/>
    </xf>
    <xf numFmtId="0" fontId="11" fillId="0" borderId="11" xfId="0" applyFont="1" applyBorder="1" applyAlignment="1">
      <alignment vertical="center"/>
    </xf>
    <xf numFmtId="0" fontId="11" fillId="0" borderId="12" xfId="0" applyFont="1" applyBorder="1" applyAlignment="1">
      <alignment vertical="center"/>
    </xf>
    <xf numFmtId="0" fontId="11" fillId="0" borderId="72" xfId="0" applyFont="1" applyBorder="1" applyAlignment="1">
      <alignment horizontal="center" vertical="center" wrapText="1"/>
    </xf>
    <xf numFmtId="0" fontId="11" fillId="0" borderId="73" xfId="0" applyFont="1" applyBorder="1" applyAlignment="1">
      <alignment horizontal="center" vertical="center" wrapText="1"/>
    </xf>
    <xf numFmtId="0" fontId="11" fillId="0" borderId="72" xfId="0" applyFont="1" applyBorder="1" applyAlignment="1">
      <alignment horizontal="center" vertical="center"/>
    </xf>
    <xf numFmtId="0" fontId="11" fillId="0" borderId="73" xfId="0" applyFont="1" applyBorder="1" applyAlignment="1">
      <alignment horizontal="center" vertical="center"/>
    </xf>
    <xf numFmtId="0" fontId="11" fillId="0" borderId="9"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4" xfId="0" applyFont="1" applyBorder="1" applyAlignment="1">
      <alignment horizontal="center" vertical="center"/>
    </xf>
    <xf numFmtId="0" fontId="11" fillId="0" borderId="4" xfId="0" applyFont="1" applyBorder="1" applyAlignment="1">
      <alignment horizontal="center" vertical="center"/>
    </xf>
    <xf numFmtId="4" fontId="11" fillId="0" borderId="72" xfId="0" applyNumberFormat="1" applyFont="1" applyBorder="1" applyAlignment="1">
      <alignment horizontal="center" vertical="center" wrapText="1"/>
    </xf>
    <xf numFmtId="4" fontId="11" fillId="0" borderId="73" xfId="0" applyNumberFormat="1" applyFont="1" applyBorder="1" applyAlignment="1">
      <alignment horizontal="center" vertical="center" wrapText="1"/>
    </xf>
    <xf numFmtId="0" fontId="8" fillId="2" borderId="2" xfId="0" quotePrefix="1" applyFont="1" applyFill="1" applyBorder="1" applyAlignment="1" applyProtection="1">
      <alignment vertical="center"/>
    </xf>
    <xf numFmtId="0" fontId="8" fillId="2" borderId="19" xfId="0" quotePrefix="1" applyFont="1" applyFill="1" applyBorder="1" applyAlignment="1" applyProtection="1">
      <alignment vertical="center"/>
    </xf>
    <xf numFmtId="0" fontId="8" fillId="2" borderId="16" xfId="0" quotePrefix="1" applyFont="1" applyFill="1" applyBorder="1" applyAlignment="1" applyProtection="1">
      <alignment vertical="center"/>
    </xf>
    <xf numFmtId="0" fontId="21" fillId="2" borderId="3" xfId="0" applyFont="1" applyFill="1" applyBorder="1" applyAlignment="1" applyProtection="1">
      <alignment vertical="center"/>
    </xf>
    <xf numFmtId="0" fontId="21" fillId="2" borderId="20" xfId="0" applyFont="1" applyFill="1" applyBorder="1" applyAlignment="1" applyProtection="1">
      <alignment vertical="center"/>
    </xf>
    <xf numFmtId="0" fontId="21" fillId="2" borderId="17" xfId="0" applyFont="1" applyFill="1" applyBorder="1" applyAlignment="1" applyProtection="1">
      <alignment vertical="center"/>
    </xf>
    <xf numFmtId="0" fontId="11" fillId="5" borderId="14" xfId="0" applyFont="1" applyFill="1" applyBorder="1" applyAlignment="1">
      <alignment horizontal="left" vertical="center"/>
    </xf>
    <xf numFmtId="0" fontId="11" fillId="5" borderId="4" xfId="0" applyFont="1" applyFill="1" applyBorder="1" applyAlignment="1">
      <alignment horizontal="left" vertical="center"/>
    </xf>
    <xf numFmtId="0" fontId="11" fillId="5" borderId="4" xfId="0" applyNumberFormat="1" applyFont="1" applyFill="1" applyBorder="1" applyAlignment="1">
      <alignment horizontal="left" vertical="center"/>
    </xf>
    <xf numFmtId="0" fontId="11" fillId="5" borderId="13" xfId="0" applyNumberFormat="1" applyFont="1" applyFill="1" applyBorder="1" applyAlignment="1">
      <alignment horizontal="left" vertical="center"/>
    </xf>
    <xf numFmtId="0" fontId="4" fillId="4" borderId="37" xfId="0" applyNumberFormat="1" applyFont="1" applyFill="1" applyBorder="1" applyAlignment="1" applyProtection="1">
      <alignment vertical="center"/>
    </xf>
    <xf numFmtId="0" fontId="4" fillId="4" borderId="32" xfId="0" applyNumberFormat="1" applyFont="1" applyFill="1" applyBorder="1" applyAlignment="1" applyProtection="1">
      <alignment vertical="center"/>
    </xf>
    <xf numFmtId="0" fontId="4" fillId="4" borderId="55" xfId="0" applyNumberFormat="1" applyFont="1" applyFill="1" applyBorder="1" applyAlignment="1" applyProtection="1">
      <alignment vertical="center"/>
    </xf>
    <xf numFmtId="0" fontId="4" fillId="0" borderId="60" xfId="0" applyFont="1" applyBorder="1" applyAlignment="1">
      <alignment horizontal="left" vertical="center"/>
    </xf>
    <xf numFmtId="0" fontId="4" fillId="0" borderId="61" xfId="0" applyFont="1" applyBorder="1" applyAlignment="1">
      <alignment horizontal="left" vertical="center"/>
    </xf>
    <xf numFmtId="0" fontId="4" fillId="0" borderId="62" xfId="0" applyFont="1" applyBorder="1" applyAlignment="1">
      <alignment horizontal="left" vertical="center"/>
    </xf>
    <xf numFmtId="0" fontId="4" fillId="0" borderId="37" xfId="0" applyFont="1" applyBorder="1" applyAlignment="1">
      <alignment horizontal="left" vertical="center"/>
    </xf>
    <xf numFmtId="0" fontId="4" fillId="0" borderId="32" xfId="0" applyFont="1" applyBorder="1" applyAlignment="1">
      <alignment horizontal="left" vertical="center"/>
    </xf>
    <xf numFmtId="0" fontId="4" fillId="0" borderId="55" xfId="0" applyFont="1" applyBorder="1" applyAlignment="1">
      <alignment horizontal="left" vertical="center"/>
    </xf>
    <xf numFmtId="0" fontId="8" fillId="4" borderId="53" xfId="0" applyFont="1" applyFill="1" applyBorder="1" applyAlignment="1" applyProtection="1">
      <alignment vertical="center"/>
    </xf>
    <xf numFmtId="0" fontId="8" fillId="4" borderId="33" xfId="0" applyFont="1" applyFill="1" applyBorder="1" applyAlignment="1" applyProtection="1">
      <alignment vertical="center"/>
    </xf>
    <xf numFmtId="0" fontId="4" fillId="4" borderId="38" xfId="0" applyFont="1" applyFill="1" applyBorder="1" applyAlignment="1">
      <alignment vertical="center" wrapText="1"/>
    </xf>
    <xf numFmtId="0" fontId="4" fillId="4" borderId="46" xfId="0" applyFont="1" applyFill="1" applyBorder="1" applyAlignment="1">
      <alignment vertical="center" wrapText="1"/>
    </xf>
    <xf numFmtId="0" fontId="4" fillId="4" borderId="68" xfId="0" applyFont="1" applyFill="1" applyBorder="1" applyAlignment="1">
      <alignment vertical="center" wrapText="1"/>
    </xf>
    <xf numFmtId="49" fontId="4" fillId="3" borderId="50" xfId="0" applyNumberFormat="1" applyFont="1" applyFill="1" applyBorder="1" applyAlignment="1" applyProtection="1">
      <alignment vertical="center" wrapText="1"/>
      <protection locked="0"/>
    </xf>
    <xf numFmtId="49" fontId="4" fillId="3" borderId="9" xfId="0" applyNumberFormat="1" applyFont="1" applyFill="1" applyBorder="1" applyAlignment="1" applyProtection="1">
      <alignment vertical="center" wrapText="1"/>
      <protection locked="0"/>
    </xf>
    <xf numFmtId="49" fontId="4" fillId="3" borderId="39" xfId="0" applyNumberFormat="1" applyFont="1" applyFill="1" applyBorder="1" applyAlignment="1" applyProtection="1">
      <alignment vertical="center" wrapText="1"/>
      <protection locked="0"/>
    </xf>
    <xf numFmtId="49" fontId="4" fillId="3" borderId="7" xfId="0" applyNumberFormat="1" applyFont="1" applyFill="1" applyBorder="1" applyAlignment="1" applyProtection="1">
      <alignment vertical="center" wrapText="1"/>
      <protection locked="0"/>
    </xf>
    <xf numFmtId="49" fontId="4" fillId="3" borderId="52" xfId="0" applyNumberFormat="1" applyFont="1" applyFill="1" applyBorder="1" applyAlignment="1" applyProtection="1">
      <alignment vertical="center" wrapText="1"/>
      <protection locked="0"/>
    </xf>
    <xf numFmtId="49" fontId="4" fillId="3" borderId="12" xfId="0" applyNumberFormat="1" applyFont="1" applyFill="1" applyBorder="1" applyAlignment="1" applyProtection="1">
      <alignment vertical="center" wrapText="1"/>
      <protection locked="0"/>
    </xf>
    <xf numFmtId="14" fontId="4" fillId="3" borderId="28" xfId="0" applyNumberFormat="1" applyFont="1" applyFill="1" applyBorder="1" applyAlignment="1" applyProtection="1">
      <alignment vertical="center"/>
      <protection locked="0"/>
    </xf>
    <xf numFmtId="14" fontId="4" fillId="3" borderId="24" xfId="0" applyNumberFormat="1" applyFont="1" applyFill="1" applyBorder="1" applyAlignment="1" applyProtection="1">
      <alignment vertical="center"/>
      <protection locked="0"/>
    </xf>
    <xf numFmtId="14" fontId="4" fillId="3" borderId="54" xfId="0" applyNumberFormat="1" applyFont="1" applyFill="1" applyBorder="1" applyAlignment="1" applyProtection="1">
      <alignment vertical="center"/>
      <protection locked="0"/>
    </xf>
    <xf numFmtId="0" fontId="4" fillId="0" borderId="37" xfId="0" applyFont="1" applyBorder="1" applyAlignment="1">
      <alignment vertical="center"/>
    </xf>
    <xf numFmtId="0" fontId="4" fillId="0" borderId="32" xfId="0" applyFont="1" applyBorder="1" applyAlignment="1">
      <alignment vertical="center"/>
    </xf>
    <xf numFmtId="0" fontId="4" fillId="0" borderId="34" xfId="0" applyFont="1" applyBorder="1" applyAlignment="1">
      <alignment vertical="center"/>
    </xf>
    <xf numFmtId="14" fontId="4" fillId="3" borderId="71" xfId="0" applyNumberFormat="1" applyFont="1" applyFill="1" applyBorder="1" applyAlignment="1" applyProtection="1">
      <alignment vertical="center"/>
      <protection locked="0"/>
    </xf>
    <xf numFmtId="14" fontId="4" fillId="3" borderId="32" xfId="0" applyNumberFormat="1" applyFont="1" applyFill="1" applyBorder="1" applyAlignment="1" applyProtection="1">
      <alignment vertical="center"/>
      <protection locked="0"/>
    </xf>
    <xf numFmtId="14" fontId="4" fillId="3" borderId="55" xfId="0" applyNumberFormat="1" applyFont="1" applyFill="1" applyBorder="1" applyAlignment="1" applyProtection="1">
      <alignment vertical="center"/>
      <protection locked="0"/>
    </xf>
    <xf numFmtId="0" fontId="8" fillId="2" borderId="14" xfId="0" applyFont="1" applyFill="1" applyBorder="1" applyAlignment="1" applyProtection="1">
      <alignment vertical="center"/>
    </xf>
    <xf numFmtId="0" fontId="8" fillId="2" borderId="4" xfId="0" applyFont="1" applyFill="1" applyBorder="1" applyAlignment="1" applyProtection="1">
      <alignment vertical="center"/>
    </xf>
    <xf numFmtId="0" fontId="8" fillId="2" borderId="57" xfId="0" applyFont="1" applyFill="1" applyBorder="1" applyAlignment="1" applyProtection="1">
      <alignment vertical="center"/>
    </xf>
    <xf numFmtId="0" fontId="4" fillId="0" borderId="60" xfId="0" applyFont="1" applyBorder="1" applyAlignment="1">
      <alignment vertical="center"/>
    </xf>
    <xf numFmtId="0" fontId="4" fillId="0" borderId="61" xfId="0" applyFont="1" applyBorder="1" applyAlignment="1">
      <alignment vertical="center"/>
    </xf>
    <xf numFmtId="0" fontId="4" fillId="0" borderId="62" xfId="0" applyFont="1" applyBorder="1" applyAlignment="1">
      <alignment vertical="center"/>
    </xf>
    <xf numFmtId="49" fontId="4" fillId="3" borderId="37" xfId="0" applyNumberFormat="1" applyFont="1" applyFill="1" applyBorder="1" applyAlignment="1" applyProtection="1">
      <alignment vertical="center"/>
      <protection locked="0"/>
    </xf>
    <xf numFmtId="49" fontId="4" fillId="3" borderId="32" xfId="0" applyNumberFormat="1" applyFont="1" applyFill="1" applyBorder="1" applyAlignment="1" applyProtection="1">
      <alignment vertical="center"/>
      <protection locked="0"/>
    </xf>
    <xf numFmtId="49" fontId="4" fillId="3" borderId="55" xfId="0" applyNumberFormat="1" applyFont="1" applyFill="1" applyBorder="1" applyAlignment="1" applyProtection="1">
      <alignment vertical="center"/>
      <protection locked="0"/>
    </xf>
    <xf numFmtId="0" fontId="8" fillId="4" borderId="37" xfId="0" applyFont="1" applyFill="1" applyBorder="1" applyAlignment="1" applyProtection="1">
      <alignment vertical="center"/>
    </xf>
    <xf numFmtId="0" fontId="8" fillId="4" borderId="32" xfId="0" applyFont="1" applyFill="1" applyBorder="1" applyAlignment="1" applyProtection="1">
      <alignment vertical="center"/>
    </xf>
    <xf numFmtId="0" fontId="8" fillId="4" borderId="34" xfId="0" applyFont="1" applyFill="1" applyBorder="1" applyAlignment="1" applyProtection="1">
      <alignment vertical="center"/>
    </xf>
    <xf numFmtId="0" fontId="4" fillId="4" borderId="53" xfId="0" applyFont="1" applyFill="1" applyBorder="1" applyAlignment="1">
      <alignment vertical="center"/>
    </xf>
    <xf numFmtId="0" fontId="4" fillId="4" borderId="24" xfId="0" applyFont="1" applyFill="1" applyBorder="1" applyAlignment="1">
      <alignment vertical="center"/>
    </xf>
    <xf numFmtId="0" fontId="4" fillId="4" borderId="33" xfId="0" applyFont="1" applyFill="1" applyBorder="1" applyAlignment="1">
      <alignment vertical="center"/>
    </xf>
    <xf numFmtId="49" fontId="4" fillId="3" borderId="66" xfId="0" applyNumberFormat="1" applyFont="1" applyFill="1" applyBorder="1" applyAlignment="1" applyProtection="1">
      <alignment vertical="center"/>
      <protection locked="0"/>
    </xf>
    <xf numFmtId="49" fontId="4" fillId="3" borderId="61" xfId="0" applyNumberFormat="1" applyFont="1" applyFill="1" applyBorder="1" applyAlignment="1" applyProtection="1">
      <alignment vertical="center"/>
      <protection locked="0"/>
    </xf>
    <xf numFmtId="49" fontId="4" fillId="3" borderId="62" xfId="0" applyNumberFormat="1" applyFont="1" applyFill="1" applyBorder="1" applyAlignment="1" applyProtection="1">
      <alignment vertical="center"/>
      <protection locked="0"/>
    </xf>
    <xf numFmtId="49" fontId="4" fillId="3" borderId="71" xfId="0" applyNumberFormat="1" applyFont="1" applyFill="1" applyBorder="1" applyAlignment="1" applyProtection="1">
      <alignment vertical="center"/>
      <protection locked="0"/>
    </xf>
    <xf numFmtId="0" fontId="8" fillId="4" borderId="60" xfId="0" applyFont="1" applyFill="1" applyBorder="1" applyAlignment="1" applyProtection="1">
      <alignment vertical="center"/>
    </xf>
    <xf numFmtId="0" fontId="8" fillId="4" borderId="61" xfId="0" applyFont="1" applyFill="1" applyBorder="1" applyAlignment="1" applyProtection="1">
      <alignment vertical="center"/>
    </xf>
    <xf numFmtId="0" fontId="8" fillId="4" borderId="67" xfId="0" applyFont="1" applyFill="1" applyBorder="1" applyAlignment="1" applyProtection="1">
      <alignment vertical="center"/>
    </xf>
    <xf numFmtId="0" fontId="4" fillId="0" borderId="8" xfId="0" applyFont="1" applyBorder="1" applyAlignment="1">
      <alignment vertical="center"/>
    </xf>
    <xf numFmtId="0" fontId="4" fillId="0" borderId="5" xfId="0" applyFont="1" applyBorder="1" applyAlignment="1">
      <alignment vertical="center"/>
    </xf>
    <xf numFmtId="0" fontId="4" fillId="0" borderId="51" xfId="0" applyFont="1" applyBorder="1" applyAlignment="1">
      <alignment vertical="center"/>
    </xf>
    <xf numFmtId="0" fontId="4" fillId="0" borderId="29" xfId="0" applyFont="1" applyBorder="1" applyAlignment="1">
      <alignment vertical="center"/>
    </xf>
    <xf numFmtId="0" fontId="4" fillId="0" borderId="30" xfId="0" applyFont="1" applyBorder="1" applyAlignment="1">
      <alignment vertical="center"/>
    </xf>
    <xf numFmtId="0" fontId="4" fillId="0" borderId="31" xfId="0" applyFont="1" applyBorder="1" applyAlignment="1">
      <alignment vertical="center"/>
    </xf>
    <xf numFmtId="49" fontId="4" fillId="3" borderId="5" xfId="0" applyNumberFormat="1" applyFont="1" applyFill="1" applyBorder="1" applyAlignment="1" applyProtection="1">
      <alignment vertical="center" wrapText="1"/>
      <protection locked="0"/>
    </xf>
    <xf numFmtId="49" fontId="4" fillId="3" borderId="36" xfId="0" applyNumberFormat="1" applyFont="1" applyFill="1" applyBorder="1" applyAlignment="1" applyProtection="1">
      <alignment vertical="center" wrapText="1"/>
      <protection locked="0"/>
    </xf>
    <xf numFmtId="49" fontId="4" fillId="3" borderId="30" xfId="0" applyNumberFormat="1" applyFont="1" applyFill="1" applyBorder="1" applyAlignment="1" applyProtection="1">
      <alignment vertical="center" wrapText="1"/>
      <protection locked="0"/>
    </xf>
    <xf numFmtId="49" fontId="4" fillId="3" borderId="42" xfId="0" applyNumberFormat="1" applyFont="1" applyFill="1" applyBorder="1" applyAlignment="1" applyProtection="1">
      <alignment vertical="center" wrapText="1"/>
      <protection locked="0"/>
    </xf>
    <xf numFmtId="49" fontId="4" fillId="3" borderId="74" xfId="0" applyNumberFormat="1" applyFont="1" applyFill="1" applyBorder="1" applyAlignment="1" applyProtection="1">
      <alignment vertical="center" wrapText="1"/>
      <protection locked="0"/>
    </xf>
    <xf numFmtId="49" fontId="4" fillId="3" borderId="4" xfId="0" applyNumberFormat="1" applyFont="1" applyFill="1" applyBorder="1" applyAlignment="1" applyProtection="1">
      <alignment vertical="center" wrapText="1"/>
      <protection locked="0"/>
    </xf>
    <xf numFmtId="49" fontId="4" fillId="3" borderId="13" xfId="0" applyNumberFormat="1" applyFont="1" applyFill="1" applyBorder="1" applyAlignment="1" applyProtection="1">
      <alignment vertical="center" wrapText="1"/>
      <protection locked="0"/>
    </xf>
    <xf numFmtId="0" fontId="20" fillId="0" borderId="11" xfId="0" applyFont="1" applyBorder="1" applyAlignment="1">
      <alignment horizontal="justify" vertical="center" wrapText="1"/>
    </xf>
    <xf numFmtId="0" fontId="21" fillId="2" borderId="14" xfId="0" applyFont="1" applyFill="1" applyBorder="1" applyAlignment="1" applyProtection="1">
      <alignment vertical="center"/>
    </xf>
    <xf numFmtId="0" fontId="21" fillId="2" borderId="57" xfId="0" applyFont="1" applyFill="1" applyBorder="1" applyAlignment="1" applyProtection="1">
      <alignment vertical="center"/>
    </xf>
    <xf numFmtId="0" fontId="8" fillId="2" borderId="60" xfId="0" applyFont="1" applyFill="1" applyBorder="1" applyAlignment="1" applyProtection="1">
      <alignment vertical="center"/>
    </xf>
    <xf numFmtId="0" fontId="8" fillId="2" borderId="67" xfId="0" applyFont="1" applyFill="1" applyBorder="1" applyAlignment="1" applyProtection="1">
      <alignment vertical="center"/>
    </xf>
    <xf numFmtId="0" fontId="8" fillId="2" borderId="53" xfId="0" applyFont="1" applyFill="1" applyBorder="1" applyAlignment="1" applyProtection="1">
      <alignment vertical="center"/>
    </xf>
    <xf numFmtId="0" fontId="8" fillId="2" borderId="33" xfId="0" applyFont="1" applyFill="1" applyBorder="1" applyAlignment="1" applyProtection="1">
      <alignment vertical="center"/>
    </xf>
    <xf numFmtId="0" fontId="8" fillId="2" borderId="37" xfId="0" applyFont="1" applyFill="1" applyBorder="1" applyAlignment="1" applyProtection="1">
      <alignment vertical="center"/>
    </xf>
    <xf numFmtId="0" fontId="8" fillId="2" borderId="34" xfId="0" applyFont="1" applyFill="1" applyBorder="1" applyAlignment="1" applyProtection="1">
      <alignment vertical="center"/>
    </xf>
    <xf numFmtId="0" fontId="8" fillId="2" borderId="14" xfId="0" applyFont="1" applyFill="1" applyBorder="1" applyAlignment="1" applyProtection="1">
      <alignment horizontal="left" vertical="center"/>
    </xf>
    <xf numFmtId="0" fontId="8" fillId="2" borderId="4" xfId="0" applyFont="1" applyFill="1" applyBorder="1" applyAlignment="1" applyProtection="1">
      <alignment horizontal="left" vertical="center"/>
    </xf>
    <xf numFmtId="0" fontId="8" fillId="2" borderId="57" xfId="0" applyFont="1" applyFill="1" applyBorder="1" applyAlignment="1" applyProtection="1">
      <alignment horizontal="left" vertical="center"/>
    </xf>
    <xf numFmtId="0" fontId="8" fillId="2" borderId="1" xfId="0" quotePrefix="1" applyFont="1" applyFill="1" applyBorder="1" applyAlignment="1" applyProtection="1">
      <alignment vertical="center"/>
    </xf>
    <xf numFmtId="0" fontId="8" fillId="2" borderId="18" xfId="0" quotePrefix="1" applyFont="1" applyFill="1" applyBorder="1" applyAlignment="1" applyProtection="1">
      <alignment vertical="center"/>
    </xf>
    <xf numFmtId="0" fontId="8" fillId="2" borderId="15" xfId="0" quotePrefix="1" applyFont="1" applyFill="1" applyBorder="1" applyAlignment="1" applyProtection="1">
      <alignment vertical="center"/>
    </xf>
    <xf numFmtId="0" fontId="11" fillId="5" borderId="14" xfId="0" applyFont="1" applyFill="1" applyBorder="1" applyAlignment="1" applyProtection="1">
      <alignment horizontal="left" vertical="center" wrapText="1"/>
    </xf>
    <xf numFmtId="0" fontId="11" fillId="5" borderId="4" xfId="0" applyFont="1" applyFill="1" applyBorder="1" applyAlignment="1" applyProtection="1">
      <alignment horizontal="left" vertical="center" wrapText="1"/>
    </xf>
    <xf numFmtId="0" fontId="11" fillId="5" borderId="57" xfId="0" applyFont="1" applyFill="1" applyBorder="1" applyAlignment="1" applyProtection="1">
      <alignment horizontal="left" vertical="center" wrapText="1"/>
    </xf>
    <xf numFmtId="0" fontId="17" fillId="0" borderId="60" xfId="0" quotePrefix="1" applyFont="1" applyBorder="1" applyAlignment="1" applyProtection="1">
      <alignment vertical="center"/>
    </xf>
    <xf numFmtId="0" fontId="17" fillId="0" borderId="61" xfId="0" applyFont="1" applyBorder="1" applyAlignment="1" applyProtection="1">
      <alignment vertical="center"/>
    </xf>
    <xf numFmtId="0" fontId="17" fillId="0" borderId="67" xfId="0" applyFont="1" applyBorder="1" applyAlignment="1" applyProtection="1">
      <alignment vertical="center"/>
    </xf>
    <xf numFmtId="0" fontId="17" fillId="0" borderId="37" xfId="0" quotePrefix="1" applyFont="1" applyBorder="1" applyAlignment="1" applyProtection="1">
      <alignment vertical="center"/>
    </xf>
    <xf numFmtId="0" fontId="17" fillId="0" borderId="32" xfId="0" applyFont="1" applyBorder="1" applyAlignment="1" applyProtection="1">
      <alignment vertical="center"/>
    </xf>
    <xf numFmtId="0" fontId="17" fillId="0" borderId="32" xfId="0" applyFont="1" applyBorder="1" applyAlignment="1" applyProtection="1">
      <alignment vertical="center" wrapText="1"/>
    </xf>
    <xf numFmtId="0" fontId="17" fillId="0" borderId="34" xfId="0" applyFont="1" applyBorder="1" applyAlignment="1" applyProtection="1">
      <alignment vertical="center" wrapText="1"/>
    </xf>
    <xf numFmtId="0" fontId="11" fillId="5" borderId="14" xfId="0" applyFont="1" applyFill="1" applyBorder="1" applyAlignment="1" applyProtection="1">
      <alignment horizontal="left" vertical="top"/>
    </xf>
    <xf numFmtId="0" fontId="11" fillId="5" borderId="4" xfId="0" applyFont="1" applyFill="1" applyBorder="1" applyAlignment="1" applyProtection="1">
      <alignment horizontal="left" vertical="top"/>
    </xf>
    <xf numFmtId="0" fontId="11" fillId="5" borderId="57" xfId="0" applyFont="1" applyFill="1" applyBorder="1" applyAlignment="1" applyProtection="1">
      <alignment horizontal="left" vertical="top"/>
    </xf>
    <xf numFmtId="2" fontId="4" fillId="3" borderId="0" xfId="0" applyNumberFormat="1" applyFont="1" applyFill="1" applyBorder="1" applyAlignment="1" applyProtection="1">
      <alignment horizontal="left" wrapText="1"/>
      <protection locked="0"/>
    </xf>
    <xf numFmtId="2" fontId="4" fillId="3" borderId="30" xfId="0" applyNumberFormat="1" applyFont="1" applyFill="1" applyBorder="1" applyAlignment="1" applyProtection="1">
      <alignment horizontal="left" wrapText="1"/>
      <protection locked="0"/>
    </xf>
    <xf numFmtId="0" fontId="35" fillId="0" borderId="0" xfId="0" applyFont="1" applyFill="1" applyBorder="1" applyAlignment="1" applyProtection="1">
      <alignment horizontal="justify" vertical="top" wrapText="1"/>
    </xf>
    <xf numFmtId="0" fontId="5" fillId="5" borderId="14" xfId="0" applyFont="1" applyFill="1" applyBorder="1" applyAlignment="1" applyProtection="1">
      <alignment horizontal="center" vertical="center"/>
    </xf>
    <xf numFmtId="0" fontId="5" fillId="5" borderId="4" xfId="0" applyFont="1" applyFill="1" applyBorder="1" applyAlignment="1" applyProtection="1">
      <alignment horizontal="center" vertical="center"/>
    </xf>
    <xf numFmtId="0" fontId="5" fillId="5" borderId="13" xfId="0" applyFont="1" applyFill="1" applyBorder="1" applyAlignment="1" applyProtection="1">
      <alignment horizontal="center" vertical="center"/>
    </xf>
    <xf numFmtId="0" fontId="4" fillId="4" borderId="74" xfId="0" applyFont="1" applyFill="1" applyBorder="1" applyAlignment="1" applyProtection="1">
      <alignment horizontal="center"/>
    </xf>
    <xf numFmtId="0" fontId="4" fillId="4" borderId="4" xfId="0" applyFont="1" applyFill="1" applyBorder="1" applyAlignment="1" applyProtection="1">
      <alignment horizontal="center"/>
    </xf>
    <xf numFmtId="0" fontId="4" fillId="4" borderId="13" xfId="0" applyFont="1" applyFill="1" applyBorder="1" applyAlignment="1" applyProtection="1">
      <alignment horizontal="center"/>
    </xf>
    <xf numFmtId="0" fontId="17" fillId="0" borderId="2" xfId="0" quotePrefix="1" applyFont="1" applyBorder="1" applyAlignment="1" applyProtection="1">
      <alignment vertical="center"/>
    </xf>
    <xf numFmtId="0" fontId="17" fillId="0" borderId="19" xfId="0" applyFont="1" applyBorder="1" applyAlignment="1" applyProtection="1">
      <alignment vertical="center"/>
    </xf>
    <xf numFmtId="0" fontId="17" fillId="0" borderId="28" xfId="0" applyFont="1" applyBorder="1" applyAlignment="1" applyProtection="1">
      <alignment vertical="center"/>
    </xf>
    <xf numFmtId="0" fontId="17" fillId="0" borderId="24" xfId="0" applyFont="1" applyBorder="1" applyAlignment="1" applyProtection="1">
      <alignment vertical="center"/>
    </xf>
    <xf numFmtId="0" fontId="17" fillId="0" borderId="33" xfId="0" applyFont="1" applyBorder="1" applyAlignment="1" applyProtection="1">
      <alignment vertical="center"/>
    </xf>
    <xf numFmtId="0" fontId="11" fillId="4" borderId="1" xfId="0" applyFont="1" applyFill="1" applyBorder="1" applyAlignment="1" applyProtection="1">
      <alignment vertical="center"/>
    </xf>
    <xf numFmtId="0" fontId="11" fillId="4" borderId="18" xfId="0" applyFont="1" applyFill="1" applyBorder="1" applyAlignment="1" applyProtection="1">
      <alignment vertical="center"/>
    </xf>
    <xf numFmtId="0" fontId="11" fillId="4" borderId="66" xfId="0" applyFont="1" applyFill="1" applyBorder="1" applyAlignment="1" applyProtection="1">
      <alignment vertical="center"/>
    </xf>
    <xf numFmtId="0" fontId="4" fillId="4" borderId="67" xfId="0" applyFont="1" applyFill="1" applyBorder="1" applyAlignment="1" applyProtection="1"/>
    <xf numFmtId="0" fontId="4" fillId="4" borderId="18" xfId="0" applyFont="1" applyFill="1" applyBorder="1" applyAlignment="1" applyProtection="1"/>
    <xf numFmtId="0" fontId="17" fillId="0" borderId="53" xfId="0" quotePrefix="1" applyFont="1" applyBorder="1" applyAlignment="1" applyProtection="1"/>
    <xf numFmtId="0" fontId="17" fillId="0" borderId="24" xfId="0" quotePrefix="1" applyFont="1" applyBorder="1" applyAlignment="1" applyProtection="1"/>
    <xf numFmtId="0" fontId="17" fillId="0" borderId="33" xfId="0" quotePrefix="1" applyFont="1" applyBorder="1" applyAlignment="1" applyProtection="1"/>
    <xf numFmtId="0" fontId="17" fillId="0" borderId="37" xfId="0" applyFont="1" applyBorder="1" applyAlignment="1" applyProtection="1"/>
    <xf numFmtId="0" fontId="17" fillId="0" borderId="32" xfId="0" applyFont="1" applyBorder="1" applyAlignment="1" applyProtection="1"/>
    <xf numFmtId="0" fontId="17" fillId="0" borderId="34" xfId="0" applyFont="1" applyBorder="1" applyAlignment="1" applyProtection="1"/>
    <xf numFmtId="0" fontId="18" fillId="0" borderId="60" xfId="0" quotePrefix="1" applyFont="1" applyBorder="1" applyAlignment="1" applyProtection="1">
      <alignment vertical="center"/>
    </xf>
    <xf numFmtId="0" fontId="18" fillId="0" borderId="61" xfId="0" applyFont="1" applyBorder="1" applyAlignment="1" applyProtection="1">
      <alignment vertical="center"/>
    </xf>
    <xf numFmtId="0" fontId="11" fillId="5" borderId="14" xfId="0" applyFont="1" applyFill="1" applyBorder="1" applyAlignment="1" applyProtection="1">
      <alignment horizontal="left"/>
    </xf>
    <xf numFmtId="0" fontId="11" fillId="5" borderId="57" xfId="0" applyFont="1" applyFill="1" applyBorder="1" applyAlignment="1" applyProtection="1">
      <alignment horizontal="left"/>
    </xf>
    <xf numFmtId="10" fontId="33" fillId="0" borderId="0" xfId="2" applyNumberFormat="1" applyFont="1" applyFill="1" applyBorder="1" applyAlignment="1" applyProtection="1">
      <alignment horizontal="center" vertical="center"/>
    </xf>
    <xf numFmtId="0" fontId="17" fillId="0" borderId="26" xfId="0" applyFont="1" applyFill="1" applyBorder="1" applyAlignment="1" applyProtection="1">
      <alignment horizontal="left" vertical="center"/>
    </xf>
    <xf numFmtId="0" fontId="17" fillId="0" borderId="25" xfId="0" applyFont="1" applyFill="1" applyBorder="1" applyAlignment="1" applyProtection="1">
      <alignment horizontal="left" vertical="center"/>
    </xf>
    <xf numFmtId="0" fontId="17" fillId="0" borderId="27" xfId="0" applyFont="1" applyFill="1" applyBorder="1" applyAlignment="1" applyProtection="1">
      <alignment horizontal="left" vertical="center"/>
    </xf>
    <xf numFmtId="0" fontId="17" fillId="0" borderId="37" xfId="0" applyFont="1" applyFill="1" applyBorder="1" applyAlignment="1" applyProtection="1">
      <alignment horizontal="left" vertical="center"/>
    </xf>
    <xf numFmtId="0" fontId="17" fillId="0" borderId="32" xfId="0" applyFont="1" applyFill="1" applyBorder="1" applyAlignment="1" applyProtection="1">
      <alignment horizontal="left" vertical="center"/>
    </xf>
    <xf numFmtId="0" fontId="17" fillId="0" borderId="34" xfId="0" applyFont="1" applyFill="1" applyBorder="1" applyAlignment="1" applyProtection="1">
      <alignment horizontal="left" vertical="center"/>
    </xf>
    <xf numFmtId="0" fontId="11" fillId="4" borderId="8" xfId="0" applyFont="1" applyFill="1" applyBorder="1" applyAlignment="1" applyProtection="1">
      <alignment vertical="center" wrapText="1"/>
    </xf>
    <xf numFmtId="0" fontId="11" fillId="4" borderId="5" xfId="0" applyFont="1" applyFill="1" applyBorder="1" applyAlignment="1" applyProtection="1">
      <alignment vertical="center"/>
    </xf>
    <xf numFmtId="0" fontId="11" fillId="4" borderId="10" xfId="0" applyFont="1" applyFill="1" applyBorder="1" applyAlignment="1" applyProtection="1">
      <alignment vertical="center"/>
    </xf>
    <xf numFmtId="0" fontId="11" fillId="4" borderId="11" xfId="0" applyFont="1" applyFill="1" applyBorder="1" applyAlignment="1" applyProtection="1">
      <alignment vertical="center"/>
    </xf>
    <xf numFmtId="0" fontId="16" fillId="6" borderId="53" xfId="0" quotePrefix="1" applyFont="1" applyFill="1" applyBorder="1" applyAlignment="1" applyProtection="1">
      <alignment vertical="center"/>
    </xf>
    <xf numFmtId="0" fontId="16" fillId="6" borderId="24" xfId="0" quotePrefix="1" applyFont="1" applyFill="1" applyBorder="1" applyAlignment="1" applyProtection="1">
      <alignment vertical="center"/>
    </xf>
    <xf numFmtId="0" fontId="16" fillId="6" borderId="24" xfId="0" applyFont="1" applyFill="1" applyBorder="1" applyAlignment="1" applyProtection="1">
      <alignment vertical="center"/>
    </xf>
    <xf numFmtId="0" fontId="16" fillId="6" borderId="33" xfId="0" applyFont="1" applyFill="1" applyBorder="1" applyAlignment="1" applyProtection="1">
      <alignment vertical="center"/>
    </xf>
    <xf numFmtId="0" fontId="16" fillId="6" borderId="53" xfId="0" quotePrefix="1" applyFont="1" applyFill="1" applyBorder="1" applyAlignment="1" applyProtection="1">
      <alignment vertical="center" wrapText="1"/>
    </xf>
    <xf numFmtId="0" fontId="16" fillId="6" borderId="24" xfId="0" quotePrefix="1" applyFont="1" applyFill="1" applyBorder="1" applyAlignment="1" applyProtection="1">
      <alignment vertical="center" wrapText="1"/>
    </xf>
    <xf numFmtId="0" fontId="16" fillId="6" borderId="24" xfId="0" applyFont="1" applyFill="1" applyBorder="1" applyAlignment="1" applyProtection="1">
      <alignment vertical="center" wrapText="1"/>
    </xf>
    <xf numFmtId="0" fontId="16" fillId="6" borderId="33" xfId="0" applyFont="1" applyFill="1" applyBorder="1" applyAlignment="1" applyProtection="1">
      <alignment vertical="center" wrapText="1"/>
    </xf>
    <xf numFmtId="0" fontId="16" fillId="2" borderId="24" xfId="0" applyFont="1" applyFill="1" applyBorder="1" applyAlignment="1" applyProtection="1">
      <alignment vertical="center" wrapText="1"/>
    </xf>
    <xf numFmtId="0" fontId="16" fillId="2" borderId="33" xfId="0" applyFont="1" applyFill="1" applyBorder="1" applyAlignment="1" applyProtection="1">
      <alignment vertical="center" wrapText="1"/>
    </xf>
    <xf numFmtId="0" fontId="17" fillId="4" borderId="24" xfId="0" applyFont="1" applyFill="1" applyBorder="1" applyAlignment="1" applyProtection="1">
      <alignment vertical="center" wrapText="1"/>
    </xf>
    <xf numFmtId="0" fontId="17" fillId="4" borderId="33" xfId="0" applyFont="1" applyFill="1" applyBorder="1" applyAlignment="1" applyProtection="1">
      <alignment vertical="center" wrapText="1"/>
    </xf>
    <xf numFmtId="0" fontId="7" fillId="5" borderId="1" xfId="0" applyFont="1" applyFill="1" applyBorder="1" applyAlignment="1">
      <alignment horizontal="center" vertical="center"/>
    </xf>
    <xf numFmtId="0" fontId="7" fillId="5" borderId="18" xfId="0" applyFont="1" applyFill="1" applyBorder="1" applyAlignment="1">
      <alignment horizontal="center" vertical="center"/>
    </xf>
    <xf numFmtId="0" fontId="7" fillId="5" borderId="66" xfId="0" applyFont="1" applyFill="1" applyBorder="1" applyAlignment="1">
      <alignment horizontal="center" vertical="center"/>
    </xf>
    <xf numFmtId="0" fontId="7" fillId="5" borderId="15" xfId="0" applyFont="1" applyFill="1" applyBorder="1" applyAlignment="1">
      <alignment horizontal="center" vertical="center"/>
    </xf>
    <xf numFmtId="0" fontId="7" fillId="5" borderId="2" xfId="0" applyFont="1" applyFill="1" applyBorder="1" applyAlignment="1">
      <alignment horizontal="center" vertical="center"/>
    </xf>
    <xf numFmtId="0" fontId="7" fillId="5" borderId="19" xfId="0" applyFont="1" applyFill="1" applyBorder="1" applyAlignment="1">
      <alignment horizontal="center" vertical="center"/>
    </xf>
    <xf numFmtId="0" fontId="7" fillId="5" borderId="28" xfId="0" applyFont="1" applyFill="1" applyBorder="1" applyAlignment="1">
      <alignment horizontal="center" vertical="center"/>
    </xf>
    <xf numFmtId="0" fontId="7" fillId="5" borderId="16" xfId="0" applyFont="1" applyFill="1" applyBorder="1" applyAlignment="1">
      <alignment horizontal="center" vertical="center"/>
    </xf>
    <xf numFmtId="0" fontId="5" fillId="4" borderId="26" xfId="0" applyFont="1" applyFill="1" applyBorder="1" applyAlignment="1">
      <alignment horizontal="center" vertical="center" wrapText="1"/>
    </xf>
    <xf numFmtId="0" fontId="5" fillId="4" borderId="25" xfId="0" applyFont="1" applyFill="1" applyBorder="1" applyAlignment="1">
      <alignment horizontal="center" vertical="center" wrapText="1"/>
    </xf>
    <xf numFmtId="0" fontId="5" fillId="4" borderId="35" xfId="0" applyFont="1" applyFill="1" applyBorder="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Border="1" applyAlignment="1">
      <alignment horizontal="center" vertical="center" wrapText="1"/>
    </xf>
    <xf numFmtId="0" fontId="5" fillId="4" borderId="7" xfId="0" applyFont="1" applyFill="1" applyBorder="1" applyAlignment="1">
      <alignment horizontal="center" vertical="center" wrapText="1"/>
    </xf>
    <xf numFmtId="0" fontId="5" fillId="4" borderId="10" xfId="0" applyFont="1" applyFill="1" applyBorder="1" applyAlignment="1">
      <alignment horizontal="center" vertical="center" wrapText="1"/>
    </xf>
    <xf numFmtId="0" fontId="5" fillId="4" borderId="11" xfId="0" applyFont="1" applyFill="1" applyBorder="1" applyAlignment="1">
      <alignment horizontal="center" vertical="center" wrapText="1"/>
    </xf>
    <xf numFmtId="0" fontId="5" fillId="4" borderId="12" xfId="0" applyFont="1" applyFill="1" applyBorder="1" applyAlignment="1">
      <alignment horizontal="center" vertical="center" wrapText="1"/>
    </xf>
    <xf numFmtId="0" fontId="4" fillId="4" borderId="8" xfId="0" applyFont="1" applyFill="1" applyBorder="1" applyAlignment="1">
      <alignment horizontal="left" vertical="center"/>
    </xf>
    <xf numFmtId="0" fontId="4" fillId="4" borderId="51" xfId="0" applyFont="1" applyFill="1" applyBorder="1" applyAlignment="1">
      <alignment horizontal="left" vertical="center"/>
    </xf>
    <xf numFmtId="0" fontId="4" fillId="4" borderId="6" xfId="0" applyFont="1" applyFill="1" applyBorder="1" applyAlignment="1">
      <alignment horizontal="left" vertical="center"/>
    </xf>
    <xf numFmtId="0" fontId="4" fillId="4" borderId="40" xfId="0" applyFont="1" applyFill="1" applyBorder="1" applyAlignment="1">
      <alignment horizontal="left" vertical="center"/>
    </xf>
    <xf numFmtId="0" fontId="4" fillId="4" borderId="29" xfId="0" applyFont="1" applyFill="1" applyBorder="1" applyAlignment="1">
      <alignment horizontal="left" vertical="center"/>
    </xf>
    <xf numFmtId="0" fontId="4" fillId="4" borderId="31" xfId="0" applyFont="1" applyFill="1" applyBorder="1" applyAlignment="1">
      <alignment horizontal="left" vertical="center"/>
    </xf>
    <xf numFmtId="0" fontId="4" fillId="3" borderId="50" xfId="0" applyFont="1" applyFill="1" applyBorder="1" applyAlignment="1" applyProtection="1">
      <alignment horizontal="left" vertical="center" wrapText="1"/>
      <protection locked="0"/>
    </xf>
    <xf numFmtId="0" fontId="4" fillId="3" borderId="5" xfId="0" applyFont="1" applyFill="1" applyBorder="1" applyAlignment="1" applyProtection="1">
      <alignment horizontal="left" vertical="center" wrapText="1"/>
      <protection locked="0"/>
    </xf>
    <xf numFmtId="0" fontId="4" fillId="3" borderId="9" xfId="0" applyFont="1" applyFill="1" applyBorder="1" applyAlignment="1" applyProtection="1">
      <alignment horizontal="left" vertical="center" wrapText="1"/>
      <protection locked="0"/>
    </xf>
    <xf numFmtId="0" fontId="4" fillId="3" borderId="39" xfId="0" applyFont="1" applyFill="1" applyBorder="1" applyAlignment="1" applyProtection="1">
      <alignment horizontal="left" vertical="center" wrapText="1"/>
      <protection locked="0"/>
    </xf>
    <xf numFmtId="0" fontId="4" fillId="3" borderId="0" xfId="0" applyFont="1" applyFill="1" applyBorder="1" applyAlignment="1" applyProtection="1">
      <alignment horizontal="left" vertical="center" wrapText="1"/>
      <protection locked="0"/>
    </xf>
    <xf numFmtId="0" fontId="4" fillId="3" borderId="7" xfId="0" applyFont="1" applyFill="1" applyBorder="1" applyAlignment="1" applyProtection="1">
      <alignment horizontal="left" vertical="center" wrapText="1"/>
      <protection locked="0"/>
    </xf>
    <xf numFmtId="0" fontId="4" fillId="3" borderId="36" xfId="0" applyFont="1" applyFill="1" applyBorder="1" applyAlignment="1" applyProtection="1">
      <alignment horizontal="left" vertical="center" wrapText="1"/>
      <protection locked="0"/>
    </xf>
    <xf numFmtId="0" fontId="4" fillId="3" borderId="30" xfId="0" applyFont="1" applyFill="1" applyBorder="1" applyAlignment="1" applyProtection="1">
      <alignment horizontal="left" vertical="center" wrapText="1"/>
      <protection locked="0"/>
    </xf>
    <xf numFmtId="0" fontId="4" fillId="3" borderId="42" xfId="0" applyFont="1" applyFill="1" applyBorder="1" applyAlignment="1" applyProtection="1">
      <alignment horizontal="left" vertical="center" wrapText="1"/>
      <protection locked="0"/>
    </xf>
    <xf numFmtId="0" fontId="29" fillId="3" borderId="41" xfId="0" applyFont="1" applyFill="1" applyBorder="1" applyAlignment="1" applyProtection="1">
      <alignment horizontal="left" vertical="center" wrapText="1"/>
      <protection locked="0"/>
    </xf>
    <xf numFmtId="0" fontId="29" fillId="3" borderId="25" xfId="0" applyFont="1" applyFill="1" applyBorder="1" applyAlignment="1" applyProtection="1">
      <alignment horizontal="left" vertical="center" wrapText="1"/>
      <protection locked="0"/>
    </xf>
    <xf numFmtId="0" fontId="29" fillId="3" borderId="27" xfId="0" applyFont="1" applyFill="1" applyBorder="1" applyAlignment="1" applyProtection="1">
      <alignment horizontal="left" vertical="center" wrapText="1"/>
      <protection locked="0"/>
    </xf>
    <xf numFmtId="0" fontId="29" fillId="3" borderId="36" xfId="0" applyFont="1" applyFill="1" applyBorder="1" applyAlignment="1" applyProtection="1">
      <alignment horizontal="left" vertical="center" wrapText="1"/>
      <protection locked="0"/>
    </xf>
    <xf numFmtId="0" fontId="29" fillId="3" borderId="30" xfId="0" applyFont="1" applyFill="1" applyBorder="1" applyAlignment="1" applyProtection="1">
      <alignment horizontal="left" vertical="center" wrapText="1"/>
      <protection locked="0"/>
    </xf>
    <xf numFmtId="0" fontId="29" fillId="3" borderId="31" xfId="0" applyFont="1" applyFill="1" applyBorder="1" applyAlignment="1" applyProtection="1">
      <alignment horizontal="left" vertical="center" wrapText="1"/>
      <protection locked="0"/>
    </xf>
    <xf numFmtId="0" fontId="4" fillId="3" borderId="41" xfId="0" applyFont="1" applyFill="1" applyBorder="1" applyAlignment="1" applyProtection="1">
      <alignment horizontal="left" vertical="center" wrapText="1"/>
      <protection locked="0"/>
    </xf>
    <xf numFmtId="0" fontId="4" fillId="3" borderId="25" xfId="0" applyFont="1" applyFill="1" applyBorder="1" applyAlignment="1" applyProtection="1">
      <alignment horizontal="left" vertical="center" wrapText="1"/>
      <protection locked="0"/>
    </xf>
    <xf numFmtId="0" fontId="4" fillId="3" borderId="35" xfId="0" applyFont="1" applyFill="1" applyBorder="1" applyAlignment="1" applyProtection="1">
      <alignment horizontal="left" vertical="center" wrapText="1"/>
      <protection locked="0"/>
    </xf>
    <xf numFmtId="0" fontId="4" fillId="4" borderId="19" xfId="0" applyFont="1" applyFill="1" applyBorder="1" applyAlignment="1">
      <alignment horizontal="center" vertical="center"/>
    </xf>
    <xf numFmtId="0" fontId="4" fillId="4" borderId="28" xfId="0" applyFont="1" applyFill="1" applyBorder="1" applyAlignment="1">
      <alignment horizontal="center" vertical="center"/>
    </xf>
    <xf numFmtId="0" fontId="4" fillId="4" borderId="16" xfId="0" applyFont="1" applyFill="1" applyBorder="1" applyAlignment="1">
      <alignment horizontal="center" vertical="center"/>
    </xf>
    <xf numFmtId="0" fontId="4" fillId="3" borderId="52" xfId="0" applyFont="1" applyFill="1" applyBorder="1" applyAlignment="1" applyProtection="1">
      <alignment horizontal="left" vertical="center" wrapText="1"/>
      <protection locked="0"/>
    </xf>
    <xf numFmtId="0" fontId="4" fillId="3" borderId="11" xfId="0" applyFont="1" applyFill="1" applyBorder="1" applyAlignment="1" applyProtection="1">
      <alignment horizontal="left" vertical="center" wrapText="1"/>
      <protection locked="0"/>
    </xf>
    <xf numFmtId="0" fontId="4" fillId="3" borderId="12" xfId="0" applyFont="1" applyFill="1" applyBorder="1" applyAlignment="1" applyProtection="1">
      <alignment horizontal="left" vertical="center" wrapText="1"/>
      <protection locked="0"/>
    </xf>
    <xf numFmtId="0" fontId="4" fillId="4" borderId="26" xfId="0" applyFont="1" applyFill="1" applyBorder="1" applyAlignment="1">
      <alignment horizontal="left" vertical="center" wrapText="1"/>
    </xf>
    <xf numFmtId="0" fontId="4" fillId="4" borderId="6" xfId="0" applyFont="1" applyFill="1" applyBorder="1" applyAlignment="1">
      <alignment horizontal="left" vertical="center" wrapText="1"/>
    </xf>
    <xf numFmtId="0" fontId="4" fillId="4" borderId="40" xfId="0" applyFont="1" applyFill="1" applyBorder="1" applyAlignment="1">
      <alignment horizontal="left" vertical="center" wrapText="1"/>
    </xf>
    <xf numFmtId="0" fontId="4" fillId="4" borderId="29" xfId="0" applyFont="1" applyFill="1" applyBorder="1" applyAlignment="1">
      <alignment horizontal="left" vertical="center" wrapText="1"/>
    </xf>
    <xf numFmtId="0" fontId="4" fillId="4" borderId="26" xfId="0" applyFont="1" applyFill="1" applyBorder="1" applyAlignment="1">
      <alignment horizontal="left" vertical="center"/>
    </xf>
    <xf numFmtId="0" fontId="4" fillId="4" borderId="27" xfId="0" applyFont="1" applyFill="1" applyBorder="1" applyAlignment="1">
      <alignment horizontal="left" vertical="center"/>
    </xf>
    <xf numFmtId="0" fontId="4" fillId="4" borderId="10" xfId="0" applyFont="1" applyFill="1" applyBorder="1" applyAlignment="1">
      <alignment horizontal="left" vertical="center" wrapText="1"/>
    </xf>
    <xf numFmtId="0" fontId="4" fillId="4" borderId="47" xfId="0" applyFont="1" applyFill="1" applyBorder="1" applyAlignment="1">
      <alignment horizontal="left" vertical="center" wrapText="1"/>
    </xf>
    <xf numFmtId="0" fontId="14" fillId="4" borderId="26" xfId="0" applyFont="1" applyFill="1" applyBorder="1" applyAlignment="1">
      <alignment horizontal="right" vertical="center"/>
    </xf>
    <xf numFmtId="0" fontId="14" fillId="4" borderId="25" xfId="0" applyFont="1" applyFill="1" applyBorder="1" applyAlignment="1">
      <alignment horizontal="right" vertical="center"/>
    </xf>
    <xf numFmtId="0" fontId="14" fillId="4" borderId="27" xfId="0" applyFont="1" applyFill="1" applyBorder="1" applyAlignment="1">
      <alignment horizontal="right" vertical="center"/>
    </xf>
    <xf numFmtId="0" fontId="14" fillId="4" borderId="29" xfId="0" applyFont="1" applyFill="1" applyBorder="1" applyAlignment="1">
      <alignment horizontal="right" vertical="center"/>
    </xf>
    <xf numFmtId="0" fontId="14" fillId="4" borderId="30" xfId="0" applyFont="1" applyFill="1" applyBorder="1" applyAlignment="1">
      <alignment horizontal="right" vertical="center"/>
    </xf>
    <xf numFmtId="0" fontId="14" fillId="4" borderId="31" xfId="0" applyFont="1" applyFill="1" applyBorder="1" applyAlignment="1">
      <alignment horizontal="right" vertical="center"/>
    </xf>
    <xf numFmtId="0" fontId="4" fillId="4" borderId="74" xfId="0" applyFont="1" applyFill="1" applyBorder="1" applyAlignment="1" applyProtection="1">
      <alignment horizontal="center"/>
      <protection locked="0"/>
    </xf>
    <xf numFmtId="0" fontId="4" fillId="4" borderId="4" xfId="0" applyFont="1" applyFill="1" applyBorder="1" applyAlignment="1" applyProtection="1">
      <alignment horizontal="center"/>
      <protection locked="0"/>
    </xf>
    <xf numFmtId="0" fontId="4" fillId="4" borderId="13" xfId="0" applyFont="1" applyFill="1" applyBorder="1" applyAlignment="1" applyProtection="1">
      <alignment horizontal="center"/>
      <protection locked="0"/>
    </xf>
    <xf numFmtId="2" fontId="14" fillId="4" borderId="19" xfId="0" applyNumberFormat="1" applyFont="1" applyFill="1" applyBorder="1" applyAlignment="1">
      <alignment horizontal="center" vertical="center"/>
    </xf>
    <xf numFmtId="2" fontId="14" fillId="4" borderId="28" xfId="0" applyNumberFormat="1" applyFont="1" applyFill="1" applyBorder="1" applyAlignment="1">
      <alignment horizontal="center" vertical="center"/>
    </xf>
    <xf numFmtId="0" fontId="14" fillId="4" borderId="16" xfId="0" applyFont="1" applyFill="1" applyBorder="1" applyAlignment="1">
      <alignment horizontal="center" vertical="center"/>
    </xf>
    <xf numFmtId="0" fontId="14" fillId="4" borderId="19" xfId="0" applyFont="1" applyFill="1" applyBorder="1" applyAlignment="1">
      <alignment horizontal="center" vertical="center"/>
    </xf>
    <xf numFmtId="0" fontId="14" fillId="4" borderId="28" xfId="0" applyFont="1" applyFill="1" applyBorder="1" applyAlignment="1">
      <alignment horizontal="center" vertical="center"/>
    </xf>
    <xf numFmtId="0" fontId="31" fillId="6" borderId="60" xfId="0" quotePrefix="1" applyFont="1" applyFill="1" applyBorder="1" applyAlignment="1" applyProtection="1">
      <alignment vertical="center"/>
    </xf>
    <xf numFmtId="0" fontId="31" fillId="6" borderId="61" xfId="0" applyFont="1" applyFill="1" applyBorder="1" applyAlignment="1" applyProtection="1">
      <alignment vertical="center"/>
    </xf>
    <xf numFmtId="0" fontId="31" fillId="6" borderId="53" xfId="0" quotePrefix="1" applyFont="1" applyFill="1" applyBorder="1" applyAlignment="1" applyProtection="1">
      <alignment vertical="center"/>
    </xf>
    <xf numFmtId="0" fontId="31" fillId="6" borderId="24" xfId="0" quotePrefix="1" applyFont="1" applyFill="1" applyBorder="1" applyAlignment="1" applyProtection="1">
      <alignment vertical="center"/>
    </xf>
    <xf numFmtId="0" fontId="11" fillId="5" borderId="8" xfId="0" applyFont="1" applyFill="1" applyBorder="1" applyAlignment="1" applyProtection="1">
      <alignment horizontal="left" vertical="center"/>
    </xf>
    <xf numFmtId="0" fontId="11" fillId="5" borderId="5" xfId="0" applyFont="1" applyFill="1" applyBorder="1" applyAlignment="1" applyProtection="1">
      <alignment horizontal="left" vertical="center"/>
    </xf>
    <xf numFmtId="0" fontId="11" fillId="5" borderId="10" xfId="0" applyFont="1" applyFill="1" applyBorder="1" applyAlignment="1" applyProtection="1">
      <alignment horizontal="left" vertical="center"/>
    </xf>
    <xf numFmtId="0" fontId="11" fillId="5" borderId="11" xfId="0" applyFont="1" applyFill="1" applyBorder="1" applyAlignment="1" applyProtection="1">
      <alignment horizontal="left" vertical="center"/>
    </xf>
    <xf numFmtId="0" fontId="11" fillId="4" borderId="8" xfId="0" applyFont="1" applyFill="1" applyBorder="1" applyAlignment="1" applyProtection="1">
      <alignment vertical="center"/>
    </xf>
    <xf numFmtId="0" fontId="11" fillId="4" borderId="29" xfId="0" applyFont="1" applyFill="1" applyBorder="1" applyAlignment="1" applyProtection="1">
      <alignment vertical="center"/>
    </xf>
    <xf numFmtId="0" fontId="11" fillId="4" borderId="30" xfId="0" applyFont="1" applyFill="1" applyBorder="1" applyAlignment="1" applyProtection="1">
      <alignment vertical="center"/>
    </xf>
    <xf numFmtId="0" fontId="11" fillId="4" borderId="51" xfId="0" applyFont="1" applyFill="1" applyBorder="1" applyAlignment="1" applyProtection="1">
      <alignment vertical="center"/>
    </xf>
    <xf numFmtId="0" fontId="19" fillId="4" borderId="30" xfId="0" applyFont="1" applyFill="1" applyBorder="1" applyAlignment="1" applyProtection="1">
      <alignment vertical="center"/>
    </xf>
    <xf numFmtId="0" fontId="19" fillId="4" borderId="31" xfId="0" applyFont="1" applyFill="1" applyBorder="1" applyAlignment="1" applyProtection="1">
      <alignment vertical="center"/>
    </xf>
    <xf numFmtId="0" fontId="17" fillId="0" borderId="53" xfId="0" applyFont="1" applyFill="1" applyBorder="1" applyAlignment="1" applyProtection="1">
      <alignment horizontal="right" vertical="center"/>
    </xf>
    <xf numFmtId="0" fontId="17" fillId="0" borderId="33" xfId="0" applyFont="1" applyFill="1" applyBorder="1" applyAlignment="1" applyProtection="1">
      <alignment horizontal="right" vertical="center"/>
    </xf>
    <xf numFmtId="0" fontId="17" fillId="0" borderId="24" xfId="0" applyFont="1" applyFill="1" applyBorder="1" applyAlignment="1" applyProtection="1">
      <alignment horizontal="right" vertical="center"/>
    </xf>
    <xf numFmtId="0" fontId="18" fillId="0" borderId="53" xfId="0" applyFont="1" applyFill="1" applyBorder="1" applyAlignment="1" applyProtection="1">
      <alignment horizontal="left" vertical="center"/>
    </xf>
    <xf numFmtId="0" fontId="18" fillId="0" borderId="24" xfId="0" applyFont="1" applyFill="1" applyBorder="1" applyAlignment="1" applyProtection="1">
      <alignment horizontal="left" vertical="center"/>
    </xf>
    <xf numFmtId="0" fontId="18" fillId="0" borderId="33" xfId="0" applyFont="1" applyFill="1" applyBorder="1" applyAlignment="1" applyProtection="1">
      <alignment horizontal="left" vertical="center"/>
    </xf>
    <xf numFmtId="0" fontId="19" fillId="4" borderId="11" xfId="0" applyFont="1" applyFill="1" applyBorder="1" applyAlignment="1" applyProtection="1">
      <alignment vertical="center"/>
    </xf>
    <xf numFmtId="0" fontId="19" fillId="4" borderId="47" xfId="0" applyFont="1" applyFill="1" applyBorder="1" applyAlignment="1" applyProtection="1">
      <alignment vertical="center"/>
    </xf>
    <xf numFmtId="0" fontId="17" fillId="0" borderId="61" xfId="0" applyFont="1" applyBorder="1" applyAlignment="1" applyProtection="1">
      <alignment vertical="center" wrapText="1"/>
    </xf>
    <xf numFmtId="0" fontId="17" fillId="0" borderId="67" xfId="0" applyFont="1" applyBorder="1" applyAlignment="1" applyProtection="1">
      <alignment vertical="center" wrapText="1"/>
    </xf>
    <xf numFmtId="0" fontId="17" fillId="0" borderId="24" xfId="0" applyFont="1" applyBorder="1" applyAlignment="1" applyProtection="1">
      <alignment vertical="center" wrapText="1"/>
    </xf>
    <xf numFmtId="0" fontId="17" fillId="0" borderId="33" xfId="0" applyFont="1" applyBorder="1" applyAlignment="1" applyProtection="1">
      <alignment vertical="center" wrapText="1"/>
    </xf>
    <xf numFmtId="0" fontId="16" fillId="6" borderId="53" xfId="0" quotePrefix="1" applyFont="1" applyFill="1" applyBorder="1" applyAlignment="1" applyProtection="1">
      <alignment horizontal="left" vertical="center" wrapText="1"/>
    </xf>
    <xf numFmtId="0" fontId="16" fillId="6" borderId="24" xfId="0" quotePrefix="1" applyFont="1" applyFill="1" applyBorder="1" applyAlignment="1" applyProtection="1">
      <alignment horizontal="left" vertical="center" wrapText="1"/>
    </xf>
    <xf numFmtId="0" fontId="18" fillId="0" borderId="37" xfId="0" quotePrefix="1" applyFont="1" applyBorder="1" applyAlignment="1" applyProtection="1">
      <alignment vertical="center"/>
    </xf>
    <xf numFmtId="0" fontId="18" fillId="0" borderId="32" xfId="0" applyFont="1" applyBorder="1" applyAlignment="1" applyProtection="1">
      <alignment vertical="center"/>
    </xf>
    <xf numFmtId="0" fontId="11" fillId="4" borderId="1" xfId="0" applyFont="1" applyFill="1" applyBorder="1" applyAlignment="1" applyProtection="1"/>
    <xf numFmtId="0" fontId="11" fillId="4" borderId="18" xfId="0" applyFont="1" applyFill="1" applyBorder="1" applyAlignment="1" applyProtection="1"/>
    <xf numFmtId="0" fontId="11" fillId="4" borderId="66" xfId="0" applyFont="1" applyFill="1" applyBorder="1" applyAlignment="1" applyProtection="1"/>
    <xf numFmtId="0" fontId="11" fillId="4" borderId="67" xfId="0" applyFont="1" applyFill="1" applyBorder="1" applyAlignment="1" applyProtection="1"/>
    <xf numFmtId="0" fontId="20" fillId="4" borderId="14" xfId="0" applyFont="1" applyFill="1" applyBorder="1" applyAlignment="1" applyProtection="1"/>
    <xf numFmtId="0" fontId="20" fillId="4" borderId="4" xfId="0" applyFont="1" applyFill="1" applyBorder="1" applyAlignment="1" applyProtection="1"/>
    <xf numFmtId="0" fontId="20" fillId="4" borderId="57" xfId="0" applyFont="1" applyFill="1" applyBorder="1" applyAlignment="1" applyProtection="1"/>
    <xf numFmtId="0" fontId="11" fillId="5" borderId="5" xfId="0" applyFont="1" applyFill="1" applyBorder="1" applyAlignment="1" applyProtection="1">
      <alignment horizontal="left" vertical="center" wrapText="1"/>
    </xf>
    <xf numFmtId="0" fontId="11" fillId="5" borderId="51" xfId="0" applyFont="1" applyFill="1" applyBorder="1" applyAlignment="1" applyProtection="1">
      <alignment horizontal="left" vertical="center" wrapText="1"/>
    </xf>
    <xf numFmtId="0" fontId="19" fillId="5" borderId="11" xfId="0" applyFont="1" applyFill="1" applyBorder="1" applyAlignment="1" applyProtection="1">
      <alignment vertical="center"/>
    </xf>
    <xf numFmtId="0" fontId="19" fillId="5" borderId="47" xfId="0" applyFont="1" applyFill="1" applyBorder="1" applyAlignment="1" applyProtection="1">
      <alignment vertical="center"/>
    </xf>
    <xf numFmtId="0" fontId="32" fillId="6" borderId="29" xfId="0" quotePrefix="1" applyFont="1" applyFill="1" applyBorder="1" applyAlignment="1" applyProtection="1">
      <alignment vertical="center"/>
    </xf>
    <xf numFmtId="0" fontId="32" fillId="6" borderId="30" xfId="0" quotePrefix="1" applyFont="1" applyFill="1" applyBorder="1" applyAlignment="1" applyProtection="1">
      <alignment vertical="center"/>
    </xf>
    <xf numFmtId="0" fontId="16" fillId="2" borderId="30" xfId="0" applyFont="1" applyFill="1" applyBorder="1" applyAlignment="1" applyProtection="1">
      <alignment vertical="center" wrapText="1"/>
    </xf>
    <xf numFmtId="0" fontId="16" fillId="2" borderId="31" xfId="0" applyFont="1" applyFill="1" applyBorder="1" applyAlignment="1" applyProtection="1">
      <alignment vertical="center" wrapText="1"/>
    </xf>
    <xf numFmtId="0" fontId="32" fillId="6" borderId="53" xfId="0" quotePrefix="1" applyFont="1" applyFill="1" applyBorder="1" applyAlignment="1" applyProtection="1">
      <alignment vertical="center"/>
    </xf>
    <xf numFmtId="0" fontId="32" fillId="6" borderId="24" xfId="0" quotePrefix="1" applyFont="1" applyFill="1" applyBorder="1" applyAlignment="1" applyProtection="1">
      <alignment vertical="center"/>
    </xf>
    <xf numFmtId="0" fontId="16" fillId="0" borderId="24" xfId="0" applyFont="1" applyFill="1" applyBorder="1" applyAlignment="1" applyProtection="1">
      <alignment horizontal="left" vertical="center" wrapText="1"/>
    </xf>
    <xf numFmtId="0" fontId="16" fillId="0" borderId="33" xfId="0" applyFont="1" applyFill="1" applyBorder="1" applyAlignment="1" applyProtection="1">
      <alignment horizontal="left" vertical="center" wrapText="1"/>
    </xf>
    <xf numFmtId="0" fontId="32" fillId="6" borderId="37" xfId="0" quotePrefix="1" applyFont="1" applyFill="1" applyBorder="1" applyAlignment="1" applyProtection="1">
      <alignment horizontal="left" vertical="center" wrapText="1"/>
    </xf>
    <xf numFmtId="0" fontId="32" fillId="6" borderId="32" xfId="0" quotePrefix="1" applyFont="1" applyFill="1" applyBorder="1" applyAlignment="1" applyProtection="1">
      <alignment horizontal="left" vertical="center" wrapText="1"/>
    </xf>
    <xf numFmtId="0" fontId="16" fillId="0" borderId="32" xfId="0" applyFont="1" applyFill="1" applyBorder="1" applyAlignment="1" applyProtection="1">
      <alignment horizontal="left" vertical="center" wrapText="1"/>
    </xf>
    <xf numFmtId="0" fontId="11" fillId="5" borderId="8" xfId="0" applyFont="1" applyFill="1" applyBorder="1" applyAlignment="1" applyProtection="1">
      <alignment horizontal="left" vertical="center" wrapText="1"/>
    </xf>
    <xf numFmtId="0" fontId="11" fillId="5" borderId="5" xfId="0" applyFont="1" applyFill="1" applyBorder="1" applyAlignment="1" applyProtection="1">
      <alignment horizontal="center" vertical="center"/>
    </xf>
    <xf numFmtId="0" fontId="11" fillId="5" borderId="11" xfId="0" applyFont="1" applyFill="1" applyBorder="1" applyAlignment="1" applyProtection="1">
      <alignment horizontal="center" vertical="center"/>
    </xf>
    <xf numFmtId="0" fontId="11" fillId="5" borderId="51" xfId="0" applyFont="1" applyFill="1" applyBorder="1" applyAlignment="1" applyProtection="1">
      <alignment horizontal="right" vertical="center"/>
    </xf>
    <xf numFmtId="0" fontId="11" fillId="5" borderId="47" xfId="0" applyFont="1" applyFill="1" applyBorder="1" applyAlignment="1" applyProtection="1">
      <alignment horizontal="right" vertical="center"/>
    </xf>
    <xf numFmtId="0" fontId="12" fillId="3" borderId="18" xfId="0" applyFont="1" applyFill="1" applyBorder="1" applyAlignment="1" applyProtection="1">
      <alignment horizontal="left" vertical="center"/>
      <protection locked="0"/>
    </xf>
    <xf numFmtId="0" fontId="12" fillId="3" borderId="19" xfId="0" applyFont="1" applyFill="1" applyBorder="1" applyAlignment="1" applyProtection="1">
      <alignment horizontal="left" vertical="center"/>
      <protection locked="0"/>
    </xf>
    <xf numFmtId="0" fontId="4" fillId="4" borderId="18" xfId="0" applyFont="1" applyFill="1" applyBorder="1" applyAlignment="1">
      <alignment horizontal="center" vertical="center"/>
    </xf>
    <xf numFmtId="0" fontId="4" fillId="4" borderId="66" xfId="0" applyFont="1" applyFill="1" applyBorder="1" applyAlignment="1">
      <alignment horizontal="center" vertical="center"/>
    </xf>
    <xf numFmtId="0" fontId="4" fillId="4" borderId="15" xfId="0" applyFont="1" applyFill="1" applyBorder="1" applyAlignment="1">
      <alignment horizontal="center" vertical="center"/>
    </xf>
    <xf numFmtId="0" fontId="12" fillId="0" borderId="19" xfId="0" applyFont="1" applyBorder="1" applyAlignment="1">
      <alignment horizontal="left" vertical="center" wrapText="1"/>
    </xf>
    <xf numFmtId="0" fontId="8" fillId="4" borderId="26" xfId="1" applyFont="1" applyFill="1" applyBorder="1" applyAlignment="1" applyProtection="1">
      <alignment horizontal="left" vertical="center"/>
    </xf>
    <xf numFmtId="0" fontId="8" fillId="4" borderId="27" xfId="1" applyFont="1" applyFill="1" applyBorder="1" applyAlignment="1" applyProtection="1">
      <alignment horizontal="left" vertical="center"/>
    </xf>
    <xf numFmtId="0" fontId="8" fillId="4" borderId="6" xfId="1" applyFont="1" applyFill="1" applyBorder="1" applyAlignment="1" applyProtection="1">
      <alignment horizontal="left" vertical="center"/>
    </xf>
    <xf numFmtId="0" fontId="8" fillId="4" borderId="40" xfId="1" applyFont="1" applyFill="1" applyBorder="1" applyAlignment="1" applyProtection="1">
      <alignment horizontal="left" vertical="center"/>
    </xf>
    <xf numFmtId="0" fontId="8" fillId="4" borderId="29" xfId="1" applyFont="1" applyFill="1" applyBorder="1" applyAlignment="1" applyProtection="1">
      <alignment horizontal="left" vertical="center"/>
    </xf>
    <xf numFmtId="0" fontId="8" fillId="4" borderId="31" xfId="1" applyFont="1" applyFill="1" applyBorder="1" applyAlignment="1" applyProtection="1">
      <alignment horizontal="left" vertical="center"/>
    </xf>
    <xf numFmtId="0" fontId="2" fillId="4" borderId="8" xfId="1" applyFont="1" applyFill="1" applyBorder="1" applyAlignment="1" applyProtection="1">
      <alignment horizontal="center" vertical="center"/>
    </xf>
    <xf numFmtId="0" fontId="2" fillId="4" borderId="5" xfId="1" applyFont="1" applyFill="1" applyBorder="1" applyAlignment="1" applyProtection="1">
      <alignment horizontal="center" vertical="center"/>
    </xf>
    <xf numFmtId="0" fontId="2" fillId="4" borderId="29" xfId="1" applyFont="1" applyFill="1" applyBorder="1" applyAlignment="1" applyProtection="1">
      <alignment horizontal="center" vertical="center"/>
    </xf>
    <xf numFmtId="0" fontId="2" fillId="4" borderId="30" xfId="1" applyFont="1" applyFill="1" applyBorder="1" applyAlignment="1" applyProtection="1">
      <alignment horizontal="center" vertical="center"/>
    </xf>
    <xf numFmtId="0" fontId="2" fillId="4" borderId="9" xfId="1" applyFont="1" applyFill="1" applyBorder="1" applyAlignment="1" applyProtection="1">
      <alignment horizontal="center" vertical="center"/>
    </xf>
    <xf numFmtId="0" fontId="2" fillId="4" borderId="42" xfId="1" applyFont="1" applyFill="1" applyBorder="1" applyAlignment="1" applyProtection="1">
      <alignment horizontal="center" vertical="center"/>
    </xf>
    <xf numFmtId="0" fontId="8" fillId="4" borderId="25" xfId="1" applyFont="1" applyFill="1" applyBorder="1" applyAlignment="1" applyProtection="1">
      <alignment horizontal="left" vertical="center"/>
    </xf>
    <xf numFmtId="0" fontId="8" fillId="4" borderId="0" xfId="1" applyFont="1" applyFill="1" applyBorder="1" applyAlignment="1" applyProtection="1">
      <alignment horizontal="left" vertical="center"/>
    </xf>
    <xf numFmtId="0" fontId="8" fillId="4" borderId="30" xfId="1" applyFont="1" applyFill="1" applyBorder="1" applyAlignment="1" applyProtection="1">
      <alignment horizontal="left" vertical="center"/>
    </xf>
    <xf numFmtId="0" fontId="8" fillId="2" borderId="25" xfId="1" applyFont="1" applyFill="1" applyBorder="1" applyAlignment="1" applyProtection="1">
      <alignment horizontal="left" vertical="center"/>
    </xf>
    <xf numFmtId="0" fontId="8" fillId="2" borderId="0" xfId="1" applyFont="1" applyFill="1" applyBorder="1" applyAlignment="1" applyProtection="1">
      <alignment horizontal="left" vertical="center"/>
    </xf>
    <xf numFmtId="0" fontId="8" fillId="2" borderId="30" xfId="1" applyFont="1" applyFill="1" applyBorder="1" applyAlignment="1" applyProtection="1">
      <alignment horizontal="left" vertical="center"/>
    </xf>
    <xf numFmtId="0" fontId="8" fillId="2" borderId="11" xfId="1" applyFont="1" applyFill="1" applyBorder="1" applyAlignment="1" applyProtection="1">
      <alignment horizontal="left" vertical="center"/>
    </xf>
    <xf numFmtId="0" fontId="4" fillId="3" borderId="2" xfId="0" applyFont="1" applyFill="1" applyBorder="1" applyAlignment="1" applyProtection="1">
      <alignment horizontal="center" vertical="center" wrapText="1"/>
      <protection locked="0"/>
    </xf>
    <xf numFmtId="0" fontId="4" fillId="3" borderId="19" xfId="0" applyFont="1" applyFill="1" applyBorder="1" applyAlignment="1" applyProtection="1">
      <alignment horizontal="center" vertical="center" wrapText="1"/>
      <protection locked="0"/>
    </xf>
    <xf numFmtId="4" fontId="4" fillId="3" borderId="19" xfId="0" applyNumberFormat="1" applyFont="1" applyFill="1" applyBorder="1" applyAlignment="1" applyProtection="1">
      <alignment horizontal="center" vertical="center" wrapText="1"/>
      <protection locked="0"/>
    </xf>
    <xf numFmtId="4" fontId="4" fillId="3" borderId="16" xfId="0" applyNumberFormat="1" applyFont="1" applyFill="1" applyBorder="1" applyAlignment="1" applyProtection="1">
      <alignment horizontal="center" vertical="center" wrapText="1"/>
      <protection locked="0"/>
    </xf>
    <xf numFmtId="0" fontId="4" fillId="3" borderId="3" xfId="0" applyFont="1" applyFill="1" applyBorder="1" applyAlignment="1" applyProtection="1">
      <alignment horizontal="center" vertical="center" wrapText="1"/>
      <protection locked="0"/>
    </xf>
    <xf numFmtId="0" fontId="4" fillId="3" borderId="20" xfId="0" applyFont="1" applyFill="1" applyBorder="1" applyAlignment="1" applyProtection="1">
      <alignment horizontal="center" vertical="center" wrapText="1"/>
      <protection locked="0"/>
    </xf>
    <xf numFmtId="4" fontId="4" fillId="3" borderId="20" xfId="0" applyNumberFormat="1" applyFont="1" applyFill="1" applyBorder="1" applyAlignment="1" applyProtection="1">
      <alignment horizontal="center" vertical="center" wrapText="1"/>
      <protection locked="0"/>
    </xf>
    <xf numFmtId="4" fontId="4" fillId="3" borderId="17" xfId="0" applyNumberFormat="1" applyFont="1" applyFill="1" applyBorder="1" applyAlignment="1" applyProtection="1">
      <alignment horizontal="center" vertical="center" wrapText="1"/>
      <protection locked="0"/>
    </xf>
    <xf numFmtId="0" fontId="4" fillId="0" borderId="0" xfId="0" applyFont="1" applyAlignment="1" applyProtection="1">
      <alignment vertical="center"/>
    </xf>
    <xf numFmtId="0" fontId="6" fillId="5" borderId="8" xfId="0" applyFont="1" applyFill="1" applyBorder="1" applyAlignment="1" applyProtection="1">
      <alignment horizontal="center" vertical="center"/>
    </xf>
    <xf numFmtId="0" fontId="6" fillId="5" borderId="5" xfId="0" applyFont="1" applyFill="1" applyBorder="1" applyAlignment="1" applyProtection="1">
      <alignment horizontal="center" vertical="center"/>
    </xf>
    <xf numFmtId="0" fontId="6" fillId="5" borderId="9" xfId="0" applyFont="1" applyFill="1" applyBorder="1" applyAlignment="1" applyProtection="1">
      <alignment horizontal="center" vertical="center"/>
    </xf>
    <xf numFmtId="0" fontId="6" fillId="5" borderId="10" xfId="0" applyFont="1" applyFill="1" applyBorder="1" applyAlignment="1" applyProtection="1">
      <alignment horizontal="center" vertical="center"/>
    </xf>
    <xf numFmtId="0" fontId="6" fillId="5" borderId="11" xfId="0" applyFont="1" applyFill="1" applyBorder="1" applyAlignment="1" applyProtection="1">
      <alignment horizontal="center" vertical="center"/>
    </xf>
    <xf numFmtId="0" fontId="6" fillId="5" borderId="12" xfId="0" applyFont="1" applyFill="1" applyBorder="1" applyAlignment="1" applyProtection="1">
      <alignment horizontal="center" vertical="center"/>
    </xf>
    <xf numFmtId="0" fontId="6" fillId="0" borderId="0" xfId="0" applyFont="1" applyFill="1" applyBorder="1" applyAlignment="1" applyProtection="1">
      <alignment horizontal="center" vertical="center"/>
    </xf>
    <xf numFmtId="0" fontId="8" fillId="4" borderId="41" xfId="1" applyNumberFormat="1" applyFont="1" applyFill="1" applyBorder="1" applyAlignment="1" applyProtection="1">
      <alignment horizontal="left" vertical="center" wrapText="1"/>
    </xf>
    <xf numFmtId="0" fontId="8" fillId="4" borderId="25" xfId="1" applyNumberFormat="1" applyFont="1" applyFill="1" applyBorder="1" applyAlignment="1" applyProtection="1">
      <alignment horizontal="left" vertical="center" wrapText="1"/>
    </xf>
    <xf numFmtId="0" fontId="8" fillId="4" borderId="35" xfId="1" applyNumberFormat="1" applyFont="1" applyFill="1" applyBorder="1" applyAlignment="1" applyProtection="1">
      <alignment horizontal="left" vertical="center" wrapText="1"/>
    </xf>
    <xf numFmtId="0" fontId="8" fillId="4" borderId="39" xfId="1" applyNumberFormat="1" applyFont="1" applyFill="1" applyBorder="1" applyAlignment="1" applyProtection="1">
      <alignment horizontal="left" vertical="center" wrapText="1"/>
    </xf>
    <xf numFmtId="0" fontId="8" fillId="4" borderId="0" xfId="1" applyNumberFormat="1" applyFont="1" applyFill="1" applyBorder="1" applyAlignment="1" applyProtection="1">
      <alignment horizontal="left" vertical="center" wrapText="1"/>
    </xf>
    <xf numFmtId="0" fontId="8" fillId="4" borderId="7" xfId="1" applyNumberFormat="1" applyFont="1" applyFill="1" applyBorder="1" applyAlignment="1" applyProtection="1">
      <alignment horizontal="left" vertical="center" wrapText="1"/>
    </xf>
    <xf numFmtId="0" fontId="8" fillId="4" borderId="36" xfId="1" applyNumberFormat="1" applyFont="1" applyFill="1" applyBorder="1" applyAlignment="1" applyProtection="1">
      <alignment horizontal="left" vertical="center" wrapText="1"/>
    </xf>
    <xf numFmtId="0" fontId="8" fillId="4" borderId="30" xfId="1" applyNumberFormat="1" applyFont="1" applyFill="1" applyBorder="1" applyAlignment="1" applyProtection="1">
      <alignment horizontal="left" vertical="center" wrapText="1"/>
    </xf>
    <xf numFmtId="0" fontId="8" fillId="4" borderId="42" xfId="1" applyNumberFormat="1" applyFont="1" applyFill="1" applyBorder="1" applyAlignment="1" applyProtection="1">
      <alignment horizontal="left" vertical="center" wrapText="1"/>
    </xf>
    <xf numFmtId="0" fontId="8" fillId="4" borderId="52" xfId="1" applyNumberFormat="1" applyFont="1" applyFill="1" applyBorder="1" applyAlignment="1" applyProtection="1">
      <alignment horizontal="left" vertical="center" wrapText="1"/>
    </xf>
    <xf numFmtId="0" fontId="8" fillId="4" borderId="11" xfId="1" applyNumberFormat="1" applyFont="1" applyFill="1" applyBorder="1" applyAlignment="1" applyProtection="1">
      <alignment horizontal="left" vertical="center" wrapText="1"/>
    </xf>
    <xf numFmtId="0" fontId="8" fillId="4" borderId="12" xfId="1" applyNumberFormat="1" applyFont="1" applyFill="1" applyBorder="1" applyAlignment="1" applyProtection="1">
      <alignment horizontal="left" vertical="center" wrapText="1"/>
    </xf>
    <xf numFmtId="4" fontId="4" fillId="0" borderId="0" xfId="0" applyNumberFormat="1" applyFont="1" applyAlignment="1" applyProtection="1"/>
    <xf numFmtId="0" fontId="4" fillId="4" borderId="8" xfId="0" applyFont="1" applyFill="1" applyBorder="1" applyAlignment="1" applyProtection="1">
      <alignment horizontal="justify" vertical="center" wrapText="1"/>
    </xf>
    <xf numFmtId="0" fontId="4" fillId="4" borderId="5" xfId="0" applyFont="1" applyFill="1" applyBorder="1" applyAlignment="1" applyProtection="1">
      <alignment horizontal="justify" vertical="center" wrapText="1"/>
    </xf>
    <xf numFmtId="0" fontId="4" fillId="4" borderId="9" xfId="0" applyFont="1" applyFill="1" applyBorder="1" applyAlignment="1" applyProtection="1">
      <alignment horizontal="justify" vertical="center" wrapText="1"/>
    </xf>
    <xf numFmtId="0" fontId="4" fillId="4" borderId="6" xfId="0" applyFont="1" applyFill="1" applyBorder="1" applyAlignment="1" applyProtection="1">
      <alignment horizontal="justify" vertical="center" wrapText="1"/>
    </xf>
    <xf numFmtId="0" fontId="4" fillId="4" borderId="0" xfId="0" applyFont="1" applyFill="1" applyBorder="1" applyAlignment="1" applyProtection="1">
      <alignment horizontal="justify" vertical="center" wrapText="1"/>
    </xf>
    <xf numFmtId="0" fontId="4" fillId="4" borderId="7" xfId="0" applyFont="1" applyFill="1" applyBorder="1" applyAlignment="1" applyProtection="1">
      <alignment horizontal="justify" vertical="center" wrapText="1"/>
    </xf>
    <xf numFmtId="0" fontId="4" fillId="4" borderId="6" xfId="0" applyFont="1" applyFill="1" applyBorder="1" applyAlignment="1" applyProtection="1">
      <alignment horizontal="justify" vertical="center" wrapText="1"/>
    </xf>
    <xf numFmtId="0" fontId="4" fillId="4" borderId="0" xfId="0" applyFont="1" applyFill="1" applyBorder="1" applyAlignment="1" applyProtection="1">
      <alignment horizontal="justify" vertical="center" wrapText="1"/>
    </xf>
    <xf numFmtId="0" fontId="4" fillId="4" borderId="7" xfId="0" applyFont="1" applyFill="1" applyBorder="1" applyAlignment="1" applyProtection="1">
      <alignment horizontal="justify" vertical="center" wrapText="1"/>
    </xf>
    <xf numFmtId="0" fontId="4" fillId="3" borderId="26" xfId="0" applyFont="1" applyFill="1" applyBorder="1" applyAlignment="1" applyProtection="1">
      <alignment horizontal="justify" vertical="center"/>
    </xf>
    <xf numFmtId="0" fontId="4" fillId="3" borderId="25" xfId="0" applyFont="1" applyFill="1" applyBorder="1" applyAlignment="1" applyProtection="1">
      <alignment horizontal="justify" vertical="center"/>
    </xf>
    <xf numFmtId="0" fontId="4" fillId="3" borderId="27" xfId="0" applyFont="1" applyFill="1" applyBorder="1" applyAlignment="1" applyProtection="1">
      <alignment horizontal="justify" vertical="center"/>
    </xf>
    <xf numFmtId="0" fontId="4" fillId="3" borderId="41" xfId="0" applyFont="1" applyFill="1" applyBorder="1" applyAlignment="1" applyProtection="1">
      <alignment horizontal="justify" vertical="center"/>
    </xf>
    <xf numFmtId="0" fontId="4" fillId="3" borderId="6" xfId="0" applyFont="1" applyFill="1" applyBorder="1" applyAlignment="1" applyProtection="1">
      <alignment horizontal="justify" vertical="center"/>
    </xf>
    <xf numFmtId="0" fontId="4" fillId="3" borderId="40" xfId="0" applyFont="1" applyFill="1" applyBorder="1" applyAlignment="1" applyProtection="1">
      <alignment horizontal="left" vertical="center"/>
    </xf>
    <xf numFmtId="0" fontId="4" fillId="3" borderId="39" xfId="0" applyFont="1" applyFill="1" applyBorder="1" applyAlignment="1" applyProtection="1">
      <alignment horizontal="justify" vertical="center"/>
    </xf>
    <xf numFmtId="0" fontId="4" fillId="3" borderId="29" xfId="0" applyFont="1" applyFill="1" applyBorder="1" applyAlignment="1" applyProtection="1"/>
    <xf numFmtId="0" fontId="4" fillId="3" borderId="30" xfId="0" applyFont="1" applyFill="1" applyBorder="1" applyAlignment="1" applyProtection="1"/>
    <xf numFmtId="0" fontId="4" fillId="3" borderId="31" xfId="0" applyFont="1" applyFill="1" applyBorder="1" applyAlignment="1" applyProtection="1"/>
    <xf numFmtId="0" fontId="4" fillId="3" borderId="36" xfId="0" applyFont="1" applyFill="1" applyBorder="1" applyAlignment="1" applyProtection="1"/>
    <xf numFmtId="0" fontId="4" fillId="4" borderId="6" xfId="0" applyFont="1" applyFill="1" applyBorder="1" applyAlignment="1" applyProtection="1"/>
    <xf numFmtId="0" fontId="4" fillId="4" borderId="0" xfId="0" applyFont="1" applyFill="1" applyBorder="1" applyAlignment="1" applyProtection="1"/>
    <xf numFmtId="0" fontId="4" fillId="4" borderId="10" xfId="0" applyFont="1" applyFill="1" applyBorder="1" applyAlignment="1" applyProtection="1">
      <alignment horizontal="justify" vertical="center" wrapText="1"/>
    </xf>
    <xf numFmtId="0" fontId="4" fillId="4" borderId="11" xfId="0" applyFont="1" applyFill="1" applyBorder="1" applyAlignment="1" applyProtection="1">
      <alignment horizontal="justify" vertical="center" wrapText="1"/>
    </xf>
    <xf numFmtId="0" fontId="4" fillId="4" borderId="12" xfId="0" applyFont="1" applyFill="1" applyBorder="1" applyAlignment="1" applyProtection="1">
      <alignment horizontal="justify" vertical="center" wrapText="1"/>
    </xf>
    <xf numFmtId="0" fontId="4" fillId="0" borderId="0" xfId="0" applyFont="1" applyFill="1" applyBorder="1" applyAlignment="1" applyProtection="1">
      <alignment horizontal="justify" vertical="center" wrapText="1"/>
    </xf>
    <xf numFmtId="0" fontId="8" fillId="4" borderId="1" xfId="0" applyFont="1" applyFill="1" applyBorder="1" applyAlignment="1" applyProtection="1">
      <alignment horizontal="center" wrapText="1"/>
    </xf>
    <xf numFmtId="0" fontId="8" fillId="4" borderId="18" xfId="0" applyFont="1" applyFill="1" applyBorder="1" applyAlignment="1" applyProtection="1">
      <alignment horizontal="center" wrapText="1"/>
    </xf>
    <xf numFmtId="0" fontId="4" fillId="4" borderId="18" xfId="0" applyFont="1" applyFill="1" applyBorder="1" applyAlignment="1" applyProtection="1">
      <alignment horizontal="center" wrapText="1"/>
    </xf>
    <xf numFmtId="0" fontId="4" fillId="4" borderId="18" xfId="0" applyFont="1" applyFill="1" applyBorder="1" applyAlignment="1" applyProtection="1">
      <alignment horizontal="center" vertical="center" wrapText="1"/>
    </xf>
    <xf numFmtId="4" fontId="4" fillId="4" borderId="18" xfId="0" applyNumberFormat="1" applyFont="1" applyFill="1" applyBorder="1" applyAlignment="1" applyProtection="1">
      <alignment horizontal="center" wrapText="1"/>
    </xf>
    <xf numFmtId="4" fontId="4" fillId="4" borderId="15" xfId="0" applyNumberFormat="1" applyFont="1" applyFill="1" applyBorder="1" applyAlignment="1" applyProtection="1">
      <alignment horizontal="center" wrapText="1"/>
    </xf>
    <xf numFmtId="0" fontId="8" fillId="4" borderId="2" xfId="0" applyFont="1" applyFill="1" applyBorder="1" applyAlignment="1" applyProtection="1">
      <alignment horizontal="center" wrapText="1"/>
    </xf>
    <xf numFmtId="0" fontId="8" fillId="4" borderId="19" xfId="0" applyFont="1" applyFill="1" applyBorder="1" applyAlignment="1" applyProtection="1">
      <alignment horizontal="center" wrapText="1"/>
    </xf>
    <xf numFmtId="0" fontId="4" fillId="4" borderId="19" xfId="0" applyFont="1" applyFill="1" applyBorder="1" applyAlignment="1" applyProtection="1">
      <alignment horizontal="center" wrapText="1"/>
    </xf>
    <xf numFmtId="0" fontId="4" fillId="4" borderId="19" xfId="0" applyFont="1" applyFill="1" applyBorder="1" applyAlignment="1" applyProtection="1">
      <alignment horizontal="center" vertical="center" wrapText="1"/>
    </xf>
    <xf numFmtId="4" fontId="4" fillId="4" borderId="19" xfId="0" applyNumberFormat="1" applyFont="1" applyFill="1" applyBorder="1" applyAlignment="1" applyProtection="1">
      <alignment horizontal="center" wrapText="1"/>
    </xf>
    <xf numFmtId="4" fontId="4" fillId="4" borderId="16" xfId="0" applyNumberFormat="1" applyFont="1" applyFill="1" applyBorder="1" applyAlignment="1" applyProtection="1">
      <alignment horizontal="center" wrapText="1"/>
    </xf>
    <xf numFmtId="0" fontId="4" fillId="0" borderId="0" xfId="0" applyFont="1" applyBorder="1" applyAlignment="1" applyProtection="1">
      <alignment horizontal="center"/>
    </xf>
    <xf numFmtId="4" fontId="4" fillId="0" borderId="0" xfId="0" applyNumberFormat="1" applyFont="1" applyBorder="1" applyAlignment="1" applyProtection="1">
      <alignment horizontal="center"/>
    </xf>
    <xf numFmtId="0" fontId="4" fillId="0" borderId="30" xfId="0" applyFont="1" applyBorder="1" applyProtection="1"/>
    <xf numFmtId="4" fontId="4" fillId="0" borderId="30" xfId="0" applyNumberFormat="1" applyFont="1" applyBorder="1" applyAlignment="1" applyProtection="1"/>
    <xf numFmtId="0" fontId="8" fillId="0" borderId="0" xfId="0" quotePrefix="1" applyFont="1" applyAlignment="1" applyProtection="1"/>
    <xf numFmtId="0" fontId="28" fillId="0" borderId="0" xfId="0" applyFont="1" applyFill="1" applyProtection="1"/>
    <xf numFmtId="0" fontId="4" fillId="0" borderId="0" xfId="0" applyFont="1" applyFill="1" applyProtection="1"/>
    <xf numFmtId="0" fontId="28" fillId="0" borderId="0" xfId="0" applyFont="1" applyFill="1" applyAlignment="1" applyProtection="1"/>
  </cellXfs>
  <cellStyles count="3">
    <cellStyle name="Prozent" xfId="2" builtinId="5"/>
    <cellStyle name="Standard" xfId="0" builtinId="0"/>
    <cellStyle name="Standard 2" xfId="1"/>
  </cellStyles>
  <dxfs count="0"/>
  <tableStyles count="0" defaultTableStyle="TableStyleMedium2" defaultPivotStyle="PivotStyleLight16"/>
  <colors>
    <mruColors>
      <color rgb="FFFFFFCC"/>
      <color rgb="FFEEECE1"/>
      <color rgb="FFDDD9C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361949</xdr:colOff>
      <xdr:row>0</xdr:row>
      <xdr:rowOff>38100</xdr:rowOff>
    </xdr:from>
    <xdr:to>
      <xdr:col>12</xdr:col>
      <xdr:colOff>427759</xdr:colOff>
      <xdr:row>5</xdr:row>
      <xdr:rowOff>161791</xdr:rowOff>
    </xdr:to>
    <xdr:pic>
      <xdr:nvPicPr>
        <xdr:cNvPr id="4" name="Picture 1"/>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1123949" y="38100"/>
          <a:ext cx="6923810" cy="1076191"/>
        </a:xfrm>
        <a:prstGeom prst="rect">
          <a:avLst/>
        </a:prstGeom>
        <a:noFill/>
        <a:ln w="1">
          <a:noFill/>
          <a:miter lim="800000"/>
          <a:headEnd/>
          <a:tailEnd type="none" w="med" len="med"/>
        </a:ln>
        <a:effec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361949</xdr:colOff>
      <xdr:row>0</xdr:row>
      <xdr:rowOff>38100</xdr:rowOff>
    </xdr:from>
    <xdr:to>
      <xdr:col>10</xdr:col>
      <xdr:colOff>427758</xdr:colOff>
      <xdr:row>5</xdr:row>
      <xdr:rowOff>161790</xdr:rowOff>
    </xdr:to>
    <xdr:pic>
      <xdr:nvPicPr>
        <xdr:cNvPr id="2" name="Picture 1"/>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blip>
        <a:stretch>
          <a:fillRect/>
        </a:stretch>
      </xdr:blipFill>
      <xdr:spPr bwMode="auto">
        <a:xfrm>
          <a:off x="533399" y="38100"/>
          <a:ext cx="6923809" cy="1076190"/>
        </a:xfrm>
        <a:prstGeom prst="rect">
          <a:avLst/>
        </a:prstGeom>
        <a:noFill/>
        <a:ln w="1">
          <a:noFill/>
          <a:miter lim="800000"/>
          <a:headEnd/>
          <a:tailEnd type="none" w="med" len="med"/>
        </a:ln>
        <a:effectLst/>
      </xdr:spPr>
    </xdr:pic>
    <xdr:clientData/>
  </xdr:twoCellAnchor>
</xdr:wsDr>
</file>

<file path=xl/drawings/drawing11.xml><?xml version="1.0" encoding="utf-8"?>
<xdr:wsDr xmlns:xdr="http://schemas.openxmlformats.org/drawingml/2006/spreadsheetDrawing" xmlns:a="http://schemas.openxmlformats.org/drawingml/2006/main">
  <xdr:twoCellAnchor>
    <xdr:from>
      <xdr:col>1</xdr:col>
      <xdr:colOff>361949</xdr:colOff>
      <xdr:row>0</xdr:row>
      <xdr:rowOff>38100</xdr:rowOff>
    </xdr:from>
    <xdr:to>
      <xdr:col>10</xdr:col>
      <xdr:colOff>427758</xdr:colOff>
      <xdr:row>5</xdr:row>
      <xdr:rowOff>161790</xdr:rowOff>
    </xdr:to>
    <xdr:pic>
      <xdr:nvPicPr>
        <xdr:cNvPr id="2" name="Picture 1"/>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blip>
        <a:stretch>
          <a:fillRect/>
        </a:stretch>
      </xdr:blipFill>
      <xdr:spPr bwMode="auto">
        <a:xfrm>
          <a:off x="533399" y="38100"/>
          <a:ext cx="6923809" cy="1076190"/>
        </a:xfrm>
        <a:prstGeom prst="rect">
          <a:avLst/>
        </a:prstGeom>
        <a:noFill/>
        <a:ln w="1">
          <a:noFill/>
          <a:miter lim="800000"/>
          <a:headEnd/>
          <a:tailEnd type="none" w="med" len="med"/>
        </a:ln>
        <a:effectLst/>
      </xdr:spPr>
    </xdr:pic>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361949</xdr:colOff>
      <xdr:row>0</xdr:row>
      <xdr:rowOff>38100</xdr:rowOff>
    </xdr:from>
    <xdr:to>
      <xdr:col>10</xdr:col>
      <xdr:colOff>427758</xdr:colOff>
      <xdr:row>5</xdr:row>
      <xdr:rowOff>161790</xdr:rowOff>
    </xdr:to>
    <xdr:pic>
      <xdr:nvPicPr>
        <xdr:cNvPr id="2" name="Picture 1"/>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blip>
        <a:stretch>
          <a:fillRect/>
        </a:stretch>
      </xdr:blipFill>
      <xdr:spPr bwMode="auto">
        <a:xfrm>
          <a:off x="533399" y="38100"/>
          <a:ext cx="6923809" cy="1076190"/>
        </a:xfrm>
        <a:prstGeom prst="rect">
          <a:avLst/>
        </a:prstGeom>
        <a:noFill/>
        <a:ln w="1">
          <a:noFill/>
          <a:miter lim="800000"/>
          <a:headEnd/>
          <a:tailEnd type="none" w="med" len="med"/>
        </a:ln>
        <a:effectLst/>
      </xdr:spPr>
    </xdr:pic>
    <xdr:clientData/>
  </xdr:twoCellAnchor>
</xdr:wsDr>
</file>

<file path=xl/drawings/drawing13.xml><?xml version="1.0" encoding="utf-8"?>
<xdr:wsDr xmlns:xdr="http://schemas.openxmlformats.org/drawingml/2006/spreadsheetDrawing" xmlns:a="http://schemas.openxmlformats.org/drawingml/2006/main">
  <xdr:twoCellAnchor>
    <xdr:from>
      <xdr:col>1</xdr:col>
      <xdr:colOff>361949</xdr:colOff>
      <xdr:row>0</xdr:row>
      <xdr:rowOff>38100</xdr:rowOff>
    </xdr:from>
    <xdr:to>
      <xdr:col>10</xdr:col>
      <xdr:colOff>427758</xdr:colOff>
      <xdr:row>5</xdr:row>
      <xdr:rowOff>161790</xdr:rowOff>
    </xdr:to>
    <xdr:pic>
      <xdr:nvPicPr>
        <xdr:cNvPr id="2" name="Picture 1"/>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blip>
        <a:stretch>
          <a:fillRect/>
        </a:stretch>
      </xdr:blipFill>
      <xdr:spPr bwMode="auto">
        <a:xfrm>
          <a:off x="533399" y="38100"/>
          <a:ext cx="6923809" cy="1076190"/>
        </a:xfrm>
        <a:prstGeom prst="rect">
          <a:avLst/>
        </a:prstGeom>
        <a:noFill/>
        <a:ln w="1">
          <a:noFill/>
          <a:miter lim="800000"/>
          <a:headEnd/>
          <a:tailEnd type="none" w="med" len="med"/>
        </a:ln>
        <a:effectLst/>
      </xdr:spPr>
    </xdr:pic>
    <xdr:clientData/>
  </xdr:twoCellAnchor>
</xdr:wsDr>
</file>

<file path=xl/drawings/drawing14.xml><?xml version="1.0" encoding="utf-8"?>
<xdr:wsDr xmlns:xdr="http://schemas.openxmlformats.org/drawingml/2006/spreadsheetDrawing" xmlns:a="http://schemas.openxmlformats.org/drawingml/2006/main">
  <xdr:twoCellAnchor>
    <xdr:from>
      <xdr:col>1</xdr:col>
      <xdr:colOff>361949</xdr:colOff>
      <xdr:row>0</xdr:row>
      <xdr:rowOff>38100</xdr:rowOff>
    </xdr:from>
    <xdr:to>
      <xdr:col>10</xdr:col>
      <xdr:colOff>427758</xdr:colOff>
      <xdr:row>5</xdr:row>
      <xdr:rowOff>161790</xdr:rowOff>
    </xdr:to>
    <xdr:pic>
      <xdr:nvPicPr>
        <xdr:cNvPr id="2" name="Picture 1"/>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blip>
        <a:stretch>
          <a:fillRect/>
        </a:stretch>
      </xdr:blipFill>
      <xdr:spPr bwMode="auto">
        <a:xfrm>
          <a:off x="533399" y="38100"/>
          <a:ext cx="6923809" cy="1076190"/>
        </a:xfrm>
        <a:prstGeom prst="rect">
          <a:avLst/>
        </a:prstGeom>
        <a:noFill/>
        <a:ln w="1">
          <a:noFill/>
          <a:miter lim="800000"/>
          <a:headEnd/>
          <a:tailEnd type="none" w="med" len="med"/>
        </a:ln>
        <a:effectLst/>
      </xdr:spPr>
    </xdr:pic>
    <xdr:clientData/>
  </xdr:twoCellAnchor>
</xdr:wsDr>
</file>

<file path=xl/drawings/drawing15.xml><?xml version="1.0" encoding="utf-8"?>
<xdr:wsDr xmlns:xdr="http://schemas.openxmlformats.org/drawingml/2006/spreadsheetDrawing" xmlns:a="http://schemas.openxmlformats.org/drawingml/2006/main">
  <xdr:twoCellAnchor>
    <xdr:from>
      <xdr:col>1</xdr:col>
      <xdr:colOff>361949</xdr:colOff>
      <xdr:row>0</xdr:row>
      <xdr:rowOff>38100</xdr:rowOff>
    </xdr:from>
    <xdr:to>
      <xdr:col>10</xdr:col>
      <xdr:colOff>427758</xdr:colOff>
      <xdr:row>5</xdr:row>
      <xdr:rowOff>161790</xdr:rowOff>
    </xdr:to>
    <xdr:pic>
      <xdr:nvPicPr>
        <xdr:cNvPr id="2" name="Picture 1"/>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blip>
        <a:stretch>
          <a:fillRect/>
        </a:stretch>
      </xdr:blipFill>
      <xdr:spPr bwMode="auto">
        <a:xfrm>
          <a:off x="533399" y="38100"/>
          <a:ext cx="6923809" cy="1076190"/>
        </a:xfrm>
        <a:prstGeom prst="rect">
          <a:avLst/>
        </a:prstGeom>
        <a:noFill/>
        <a:ln w="1">
          <a:noFill/>
          <a:miter lim="800000"/>
          <a:headEnd/>
          <a:tailEnd type="none" w="med" len="med"/>
        </a:ln>
        <a:effectLst/>
      </xdr:spPr>
    </xdr:pic>
    <xdr:clientData/>
  </xdr:twoCellAnchor>
</xdr:wsDr>
</file>

<file path=xl/drawings/drawing16.xml><?xml version="1.0" encoding="utf-8"?>
<xdr:wsDr xmlns:xdr="http://schemas.openxmlformats.org/drawingml/2006/spreadsheetDrawing" xmlns:a="http://schemas.openxmlformats.org/drawingml/2006/main">
  <xdr:twoCellAnchor>
    <xdr:from>
      <xdr:col>1</xdr:col>
      <xdr:colOff>361949</xdr:colOff>
      <xdr:row>0</xdr:row>
      <xdr:rowOff>38100</xdr:rowOff>
    </xdr:from>
    <xdr:to>
      <xdr:col>10</xdr:col>
      <xdr:colOff>427758</xdr:colOff>
      <xdr:row>5</xdr:row>
      <xdr:rowOff>161790</xdr:rowOff>
    </xdr:to>
    <xdr:pic>
      <xdr:nvPicPr>
        <xdr:cNvPr id="3" name="Picture 1"/>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blip>
        <a:stretch>
          <a:fillRect/>
        </a:stretch>
      </xdr:blipFill>
      <xdr:spPr bwMode="auto">
        <a:xfrm>
          <a:off x="533399" y="38100"/>
          <a:ext cx="6923809" cy="1076190"/>
        </a:xfrm>
        <a:prstGeom prst="rect">
          <a:avLst/>
        </a:prstGeom>
        <a:noFill/>
        <a:ln w="1">
          <a:noFill/>
          <a:miter lim="800000"/>
          <a:headEnd/>
          <a:tailEnd type="none" w="med" len="med"/>
        </a:ln>
        <a:effectLst/>
      </xdr:spPr>
    </xdr:pic>
    <xdr:clientData/>
  </xdr:twoCellAnchor>
</xdr:wsDr>
</file>

<file path=xl/drawings/drawing17.xml><?xml version="1.0" encoding="utf-8"?>
<xdr:wsDr xmlns:xdr="http://schemas.openxmlformats.org/drawingml/2006/spreadsheetDrawing" xmlns:a="http://schemas.openxmlformats.org/drawingml/2006/main">
  <xdr:twoCellAnchor>
    <xdr:from>
      <xdr:col>1</xdr:col>
      <xdr:colOff>361949</xdr:colOff>
      <xdr:row>0</xdr:row>
      <xdr:rowOff>38100</xdr:rowOff>
    </xdr:from>
    <xdr:to>
      <xdr:col>10</xdr:col>
      <xdr:colOff>427758</xdr:colOff>
      <xdr:row>5</xdr:row>
      <xdr:rowOff>161790</xdr:rowOff>
    </xdr:to>
    <xdr:pic>
      <xdr:nvPicPr>
        <xdr:cNvPr id="2" name="Picture 1"/>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blip>
        <a:stretch>
          <a:fillRect/>
        </a:stretch>
      </xdr:blipFill>
      <xdr:spPr bwMode="auto">
        <a:xfrm>
          <a:off x="533399" y="38100"/>
          <a:ext cx="6923809" cy="1076190"/>
        </a:xfrm>
        <a:prstGeom prst="rect">
          <a:avLst/>
        </a:prstGeom>
        <a:noFill/>
        <a:ln w="1">
          <a:noFill/>
          <a:miter lim="800000"/>
          <a:headEnd/>
          <a:tailEnd type="none" w="med" len="med"/>
        </a:ln>
        <a:effec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361950</xdr:colOff>
      <xdr:row>0</xdr:row>
      <xdr:rowOff>38100</xdr:rowOff>
    </xdr:from>
    <xdr:to>
      <xdr:col>13</xdr:col>
      <xdr:colOff>8660</xdr:colOff>
      <xdr:row>5</xdr:row>
      <xdr:rowOff>161791</xdr:rowOff>
    </xdr:to>
    <xdr:pic>
      <xdr:nvPicPr>
        <xdr:cNvPr id="3" name="Picture 1"/>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533400" y="38100"/>
          <a:ext cx="6923810" cy="1076191"/>
        </a:xfrm>
        <a:prstGeom prst="rect">
          <a:avLst/>
        </a:prstGeom>
        <a:noFill/>
        <a:ln w="1">
          <a:noFill/>
          <a:miter lim="800000"/>
          <a:headEnd/>
          <a:tailEnd type="none" w="med" len="med"/>
        </a:ln>
        <a:effec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361949</xdr:colOff>
      <xdr:row>0</xdr:row>
      <xdr:rowOff>38100</xdr:rowOff>
    </xdr:from>
    <xdr:to>
      <xdr:col>10</xdr:col>
      <xdr:colOff>427759</xdr:colOff>
      <xdr:row>5</xdr:row>
      <xdr:rowOff>161791</xdr:rowOff>
    </xdr:to>
    <xdr:pic>
      <xdr:nvPicPr>
        <xdr:cNvPr id="2" name="Picture 1"/>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1123949" y="38100"/>
          <a:ext cx="6923810" cy="1076191"/>
        </a:xfrm>
        <a:prstGeom prst="rect">
          <a:avLst/>
        </a:prstGeom>
        <a:noFill/>
        <a:ln w="1">
          <a:noFill/>
          <a:miter lim="800000"/>
          <a:headEnd/>
          <a:tailEnd type="none" w="med" len="med"/>
        </a:ln>
        <a:effec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361949</xdr:colOff>
      <xdr:row>0</xdr:row>
      <xdr:rowOff>38100</xdr:rowOff>
    </xdr:from>
    <xdr:to>
      <xdr:col>14</xdr:col>
      <xdr:colOff>427759</xdr:colOff>
      <xdr:row>5</xdr:row>
      <xdr:rowOff>161791</xdr:rowOff>
    </xdr:to>
    <xdr:pic>
      <xdr:nvPicPr>
        <xdr:cNvPr id="2" name="Picture 1"/>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533399" y="38100"/>
          <a:ext cx="6923810" cy="1076191"/>
        </a:xfrm>
        <a:prstGeom prst="rect">
          <a:avLst/>
        </a:prstGeom>
        <a:noFill/>
        <a:ln w="1">
          <a:noFill/>
          <a:miter lim="800000"/>
          <a:headEnd/>
          <a:tailEnd type="none" w="med" len="med"/>
        </a:ln>
        <a:effec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361950</xdr:colOff>
      <xdr:row>0</xdr:row>
      <xdr:rowOff>38100</xdr:rowOff>
    </xdr:from>
    <xdr:to>
      <xdr:col>10</xdr:col>
      <xdr:colOff>427759</xdr:colOff>
      <xdr:row>5</xdr:row>
      <xdr:rowOff>161790</xdr:rowOff>
    </xdr:to>
    <xdr:pic>
      <xdr:nvPicPr>
        <xdr:cNvPr id="3" name="Picture 1"/>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blip>
        <a:stretch>
          <a:fillRect/>
        </a:stretch>
      </xdr:blipFill>
      <xdr:spPr bwMode="auto">
        <a:xfrm>
          <a:off x="533400" y="38100"/>
          <a:ext cx="6923809" cy="1076190"/>
        </a:xfrm>
        <a:prstGeom prst="rect">
          <a:avLst/>
        </a:prstGeom>
        <a:noFill/>
        <a:ln w="1">
          <a:noFill/>
          <a:miter lim="800000"/>
          <a:headEnd/>
          <a:tailEnd type="none" w="med" len="med"/>
        </a:ln>
        <a:effec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1</xdr:col>
      <xdr:colOff>361950</xdr:colOff>
      <xdr:row>0</xdr:row>
      <xdr:rowOff>38100</xdr:rowOff>
    </xdr:from>
    <xdr:to>
      <xdr:col>10</xdr:col>
      <xdr:colOff>427759</xdr:colOff>
      <xdr:row>5</xdr:row>
      <xdr:rowOff>161790</xdr:rowOff>
    </xdr:to>
    <xdr:pic>
      <xdr:nvPicPr>
        <xdr:cNvPr id="2" name="Picture 1"/>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blip>
        <a:stretch>
          <a:fillRect/>
        </a:stretch>
      </xdr:blipFill>
      <xdr:spPr bwMode="auto">
        <a:xfrm>
          <a:off x="533400" y="38100"/>
          <a:ext cx="6923809" cy="1076190"/>
        </a:xfrm>
        <a:prstGeom prst="rect">
          <a:avLst/>
        </a:prstGeom>
        <a:noFill/>
        <a:ln w="1">
          <a:noFill/>
          <a:miter lim="800000"/>
          <a:headEnd/>
          <a:tailEnd type="none" w="med" len="med"/>
        </a:ln>
        <a:effec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1</xdr:col>
      <xdr:colOff>361950</xdr:colOff>
      <xdr:row>0</xdr:row>
      <xdr:rowOff>38100</xdr:rowOff>
    </xdr:from>
    <xdr:to>
      <xdr:col>10</xdr:col>
      <xdr:colOff>427759</xdr:colOff>
      <xdr:row>5</xdr:row>
      <xdr:rowOff>161790</xdr:rowOff>
    </xdr:to>
    <xdr:pic>
      <xdr:nvPicPr>
        <xdr:cNvPr id="2" name="Picture 1"/>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blip>
        <a:stretch>
          <a:fillRect/>
        </a:stretch>
      </xdr:blipFill>
      <xdr:spPr bwMode="auto">
        <a:xfrm>
          <a:off x="533400" y="38100"/>
          <a:ext cx="6923809" cy="1076190"/>
        </a:xfrm>
        <a:prstGeom prst="rect">
          <a:avLst/>
        </a:prstGeom>
        <a:noFill/>
        <a:ln w="1">
          <a:noFill/>
          <a:miter lim="800000"/>
          <a:headEnd/>
          <a:tailEnd type="none" w="med" len="med"/>
        </a:ln>
        <a:effec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361949</xdr:colOff>
      <xdr:row>0</xdr:row>
      <xdr:rowOff>38100</xdr:rowOff>
    </xdr:from>
    <xdr:to>
      <xdr:col>10</xdr:col>
      <xdr:colOff>427758</xdr:colOff>
      <xdr:row>5</xdr:row>
      <xdr:rowOff>161790</xdr:rowOff>
    </xdr:to>
    <xdr:pic>
      <xdr:nvPicPr>
        <xdr:cNvPr id="2" name="Picture 1"/>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blip>
        <a:stretch>
          <a:fillRect/>
        </a:stretch>
      </xdr:blipFill>
      <xdr:spPr bwMode="auto">
        <a:xfrm>
          <a:off x="533399" y="38100"/>
          <a:ext cx="6923809" cy="1076190"/>
        </a:xfrm>
        <a:prstGeom prst="rect">
          <a:avLst/>
        </a:prstGeom>
        <a:noFill/>
        <a:ln w="1">
          <a:noFill/>
          <a:miter lim="800000"/>
          <a:headEnd/>
          <a:tailEnd type="none" w="med" len="med"/>
        </a:ln>
        <a:effec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1</xdr:col>
      <xdr:colOff>361949</xdr:colOff>
      <xdr:row>0</xdr:row>
      <xdr:rowOff>38100</xdr:rowOff>
    </xdr:from>
    <xdr:to>
      <xdr:col>10</xdr:col>
      <xdr:colOff>427758</xdr:colOff>
      <xdr:row>5</xdr:row>
      <xdr:rowOff>161790</xdr:rowOff>
    </xdr:to>
    <xdr:pic>
      <xdr:nvPicPr>
        <xdr:cNvPr id="2" name="Picture 1"/>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blip>
        <a:stretch>
          <a:fillRect/>
        </a:stretch>
      </xdr:blipFill>
      <xdr:spPr bwMode="auto">
        <a:xfrm>
          <a:off x="533399" y="38100"/>
          <a:ext cx="6923809" cy="1076190"/>
        </a:xfrm>
        <a:prstGeom prst="rect">
          <a:avLst/>
        </a:prstGeom>
        <a:noFill/>
        <a:ln w="1">
          <a:noFill/>
          <a:miter lim="800000"/>
          <a:headEnd/>
          <a:tailEnd type="none" w="med" len="med"/>
        </a:ln>
        <a:effectLst/>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B1:N69"/>
  <sheetViews>
    <sheetView showGridLines="0" showRowColHeaders="0" tabSelected="1" view="pageBreakPreview" zoomScaleNormal="100" zoomScaleSheetLayoutView="100" workbookViewId="0">
      <selection activeCell="D15" sqref="D15:M17"/>
    </sheetView>
  </sheetViews>
  <sheetFormatPr baseColWidth="10" defaultColWidth="11.42578125" defaultRowHeight="15" customHeight="1" x14ac:dyDescent="0.2"/>
  <cols>
    <col min="1" max="1" width="2.5703125" style="5" bestFit="1" customWidth="1"/>
    <col min="2" max="10" width="11.42578125" style="5"/>
    <col min="11" max="12" width="1.85546875" style="5" customWidth="1"/>
    <col min="13" max="13" width="9.140625" style="5" customWidth="1"/>
    <col min="14" max="14" width="2.5703125" style="5" customWidth="1"/>
    <col min="15" max="16384" width="11.42578125" style="5"/>
  </cols>
  <sheetData>
    <row r="1" spans="2:13" ht="15" customHeight="1" x14ac:dyDescent="0.2">
      <c r="B1" s="310"/>
      <c r="C1" s="310"/>
      <c r="D1" s="310"/>
      <c r="E1" s="310"/>
      <c r="F1" s="310"/>
      <c r="G1" s="310"/>
      <c r="H1" s="310"/>
      <c r="I1" s="310"/>
      <c r="J1" s="310"/>
      <c r="K1" s="310"/>
      <c r="L1" s="310"/>
      <c r="M1" s="310"/>
    </row>
    <row r="2" spans="2:13" ht="15" customHeight="1" x14ac:dyDescent="0.2">
      <c r="B2" s="310"/>
      <c r="C2" s="310"/>
      <c r="D2" s="310"/>
      <c r="E2" s="310"/>
      <c r="F2" s="310"/>
      <c r="G2" s="310"/>
      <c r="H2" s="310"/>
      <c r="I2" s="310"/>
      <c r="J2" s="310"/>
      <c r="K2" s="310"/>
      <c r="L2" s="310"/>
      <c r="M2" s="310"/>
    </row>
    <row r="3" spans="2:13" ht="15" customHeight="1" x14ac:dyDescent="0.2">
      <c r="B3" s="310"/>
      <c r="C3" s="310"/>
      <c r="D3" s="310"/>
      <c r="E3" s="310"/>
      <c r="F3" s="310"/>
      <c r="G3" s="310"/>
      <c r="H3" s="310"/>
      <c r="I3" s="310"/>
      <c r="J3" s="310"/>
      <c r="K3" s="310"/>
      <c r="L3" s="310"/>
      <c r="M3" s="310"/>
    </row>
    <row r="4" spans="2:13" ht="15" customHeight="1" x14ac:dyDescent="0.2">
      <c r="B4" s="310"/>
      <c r="C4" s="310"/>
      <c r="D4" s="310"/>
      <c r="E4" s="310"/>
      <c r="F4" s="310"/>
      <c r="G4" s="310"/>
      <c r="H4" s="310"/>
      <c r="I4" s="310"/>
      <c r="J4" s="310"/>
      <c r="K4" s="310"/>
      <c r="L4" s="310"/>
      <c r="M4" s="310"/>
    </row>
    <row r="5" spans="2:13" ht="15" customHeight="1" x14ac:dyDescent="0.2">
      <c r="B5" s="310"/>
      <c r="C5" s="310"/>
      <c r="D5" s="310"/>
      <c r="E5" s="310"/>
      <c r="F5" s="310"/>
      <c r="G5" s="310"/>
      <c r="H5" s="310"/>
      <c r="I5" s="310"/>
      <c r="J5" s="310"/>
      <c r="K5" s="310"/>
      <c r="L5" s="310"/>
      <c r="M5" s="310"/>
    </row>
    <row r="6" spans="2:13" ht="15" customHeight="1" x14ac:dyDescent="0.2">
      <c r="B6" s="310"/>
      <c r="C6" s="310"/>
      <c r="D6" s="310"/>
      <c r="E6" s="310"/>
      <c r="F6" s="310"/>
      <c r="G6" s="310"/>
      <c r="H6" s="310"/>
      <c r="I6" s="310"/>
      <c r="J6" s="310"/>
      <c r="K6" s="310"/>
      <c r="L6" s="310"/>
      <c r="M6" s="310"/>
    </row>
    <row r="8" spans="2:13" ht="15" customHeight="1" x14ac:dyDescent="0.2">
      <c r="B8" s="282" t="s">
        <v>55</v>
      </c>
      <c r="C8" s="282"/>
      <c r="D8" s="282"/>
      <c r="E8" s="282"/>
      <c r="F8" s="282"/>
      <c r="G8" s="282"/>
      <c r="H8" s="282"/>
      <c r="I8" s="282"/>
      <c r="J8" s="282"/>
      <c r="K8" s="282"/>
      <c r="L8" s="282"/>
      <c r="M8" s="282"/>
    </row>
    <row r="9" spans="2:13" ht="15" customHeight="1" x14ac:dyDescent="0.2">
      <c r="B9" s="282"/>
      <c r="C9" s="282"/>
      <c r="D9" s="282"/>
      <c r="E9" s="282"/>
      <c r="F9" s="282"/>
      <c r="G9" s="282"/>
      <c r="H9" s="282"/>
      <c r="I9" s="282"/>
      <c r="J9" s="282"/>
      <c r="K9" s="282"/>
      <c r="L9" s="282"/>
      <c r="M9" s="282"/>
    </row>
    <row r="10" spans="2:13" ht="15" customHeight="1" x14ac:dyDescent="0.2">
      <c r="B10" s="282" t="s">
        <v>56</v>
      </c>
      <c r="C10" s="282"/>
      <c r="D10" s="282"/>
      <c r="E10" s="282"/>
      <c r="F10" s="282"/>
      <c r="G10" s="282"/>
      <c r="H10" s="282"/>
      <c r="I10" s="282"/>
      <c r="J10" s="282"/>
      <c r="K10" s="282"/>
      <c r="L10" s="282"/>
      <c r="M10" s="282"/>
    </row>
    <row r="11" spans="2:13" ht="15" customHeight="1" x14ac:dyDescent="0.2">
      <c r="B11" s="282"/>
      <c r="C11" s="282"/>
      <c r="D11" s="282"/>
      <c r="E11" s="282"/>
      <c r="F11" s="282"/>
      <c r="G11" s="282"/>
      <c r="H11" s="282"/>
      <c r="I11" s="282"/>
      <c r="J11" s="282"/>
      <c r="K11" s="282"/>
      <c r="L11" s="282"/>
      <c r="M11" s="282"/>
    </row>
    <row r="12" spans="2:13" ht="15" customHeight="1" thickBot="1" x14ac:dyDescent="0.25">
      <c r="B12" s="3"/>
      <c r="C12" s="3"/>
      <c r="D12" s="3"/>
      <c r="E12" s="3"/>
      <c r="F12" s="3"/>
      <c r="G12" s="3"/>
      <c r="H12" s="3"/>
      <c r="I12" s="3"/>
      <c r="J12" s="3"/>
      <c r="K12" s="3"/>
      <c r="L12" s="3"/>
      <c r="M12" s="3"/>
    </row>
    <row r="13" spans="2:13" ht="15" customHeight="1" x14ac:dyDescent="0.2">
      <c r="B13" s="340" t="s">
        <v>0</v>
      </c>
      <c r="C13" s="341"/>
      <c r="D13" s="341"/>
      <c r="E13" s="341"/>
      <c r="F13" s="341"/>
      <c r="G13" s="341"/>
      <c r="H13" s="341"/>
      <c r="I13" s="341"/>
      <c r="J13" s="341"/>
      <c r="K13" s="342"/>
      <c r="L13" s="342"/>
      <c r="M13" s="343"/>
    </row>
    <row r="14" spans="2:13" ht="15" customHeight="1" x14ac:dyDescent="0.2">
      <c r="B14" s="344"/>
      <c r="C14" s="345"/>
      <c r="D14" s="345"/>
      <c r="E14" s="345"/>
      <c r="F14" s="345"/>
      <c r="G14" s="345"/>
      <c r="H14" s="345"/>
      <c r="I14" s="345"/>
      <c r="J14" s="345"/>
      <c r="K14" s="346"/>
      <c r="L14" s="346"/>
      <c r="M14" s="347"/>
    </row>
    <row r="15" spans="2:13" ht="15" customHeight="1" x14ac:dyDescent="0.2">
      <c r="B15" s="262" t="s">
        <v>287</v>
      </c>
      <c r="C15" s="263"/>
      <c r="D15" s="270" t="s">
        <v>58</v>
      </c>
      <c r="E15" s="271"/>
      <c r="F15" s="271"/>
      <c r="G15" s="271"/>
      <c r="H15" s="271"/>
      <c r="I15" s="271"/>
      <c r="J15" s="271"/>
      <c r="K15" s="271"/>
      <c r="L15" s="271"/>
      <c r="M15" s="272"/>
    </row>
    <row r="16" spans="2:13" ht="15" customHeight="1" x14ac:dyDescent="0.2">
      <c r="B16" s="264"/>
      <c r="C16" s="265"/>
      <c r="D16" s="273"/>
      <c r="E16" s="274"/>
      <c r="F16" s="274"/>
      <c r="G16" s="274"/>
      <c r="H16" s="274"/>
      <c r="I16" s="274"/>
      <c r="J16" s="274"/>
      <c r="K16" s="274"/>
      <c r="L16" s="274"/>
      <c r="M16" s="275"/>
    </row>
    <row r="17" spans="2:13" ht="15" customHeight="1" x14ac:dyDescent="0.2">
      <c r="B17" s="266"/>
      <c r="C17" s="267"/>
      <c r="D17" s="279"/>
      <c r="E17" s="280"/>
      <c r="F17" s="280"/>
      <c r="G17" s="280"/>
      <c r="H17" s="280"/>
      <c r="I17" s="280"/>
      <c r="J17" s="280"/>
      <c r="K17" s="280"/>
      <c r="L17" s="280"/>
      <c r="M17" s="281"/>
    </row>
    <row r="18" spans="2:13" ht="15" customHeight="1" x14ac:dyDescent="0.2">
      <c r="B18" s="262" t="s">
        <v>1</v>
      </c>
      <c r="C18" s="263"/>
      <c r="D18" s="270" t="s">
        <v>58</v>
      </c>
      <c r="E18" s="271"/>
      <c r="F18" s="271"/>
      <c r="G18" s="271"/>
      <c r="H18" s="271"/>
      <c r="I18" s="271"/>
      <c r="J18" s="271"/>
      <c r="K18" s="271"/>
      <c r="L18" s="271"/>
      <c r="M18" s="272"/>
    </row>
    <row r="19" spans="2:13" ht="15" customHeight="1" x14ac:dyDescent="0.2">
      <c r="B19" s="264"/>
      <c r="C19" s="265"/>
      <c r="D19" s="273"/>
      <c r="E19" s="274"/>
      <c r="F19" s="274"/>
      <c r="G19" s="274"/>
      <c r="H19" s="274"/>
      <c r="I19" s="274"/>
      <c r="J19" s="274"/>
      <c r="K19" s="274"/>
      <c r="L19" s="274"/>
      <c r="M19" s="275"/>
    </row>
    <row r="20" spans="2:13" ht="15" customHeight="1" x14ac:dyDescent="0.2">
      <c r="B20" s="266"/>
      <c r="C20" s="267"/>
      <c r="D20" s="279"/>
      <c r="E20" s="280"/>
      <c r="F20" s="280"/>
      <c r="G20" s="280"/>
      <c r="H20" s="280"/>
      <c r="I20" s="280"/>
      <c r="J20" s="280"/>
      <c r="K20" s="280"/>
      <c r="L20" s="280"/>
      <c r="M20" s="281"/>
    </row>
    <row r="21" spans="2:13" ht="15" customHeight="1" x14ac:dyDescent="0.2">
      <c r="B21" s="262" t="s">
        <v>2</v>
      </c>
      <c r="C21" s="263"/>
      <c r="D21" s="270" t="s">
        <v>58</v>
      </c>
      <c r="E21" s="271"/>
      <c r="F21" s="271"/>
      <c r="G21" s="271"/>
      <c r="H21" s="271"/>
      <c r="I21" s="271"/>
      <c r="J21" s="271"/>
      <c r="K21" s="271"/>
      <c r="L21" s="271"/>
      <c r="M21" s="272"/>
    </row>
    <row r="22" spans="2:13" ht="15" customHeight="1" x14ac:dyDescent="0.2">
      <c r="B22" s="264"/>
      <c r="C22" s="265"/>
      <c r="D22" s="273"/>
      <c r="E22" s="274"/>
      <c r="F22" s="274"/>
      <c r="G22" s="274"/>
      <c r="H22" s="274"/>
      <c r="I22" s="274"/>
      <c r="J22" s="274"/>
      <c r="K22" s="274"/>
      <c r="L22" s="274"/>
      <c r="M22" s="275"/>
    </row>
    <row r="23" spans="2:13" ht="15" customHeight="1" thickBot="1" x14ac:dyDescent="0.25">
      <c r="B23" s="268"/>
      <c r="C23" s="269"/>
      <c r="D23" s="276"/>
      <c r="E23" s="277"/>
      <c r="F23" s="277"/>
      <c r="G23" s="277"/>
      <c r="H23" s="277"/>
      <c r="I23" s="277"/>
      <c r="J23" s="277"/>
      <c r="K23" s="277"/>
      <c r="L23" s="277"/>
      <c r="M23" s="278"/>
    </row>
    <row r="24" spans="2:13" ht="15" customHeight="1" thickBot="1" x14ac:dyDescent="0.25"/>
    <row r="25" spans="2:13" ht="15" customHeight="1" x14ac:dyDescent="0.2">
      <c r="B25" s="283" t="s">
        <v>186</v>
      </c>
      <c r="C25" s="284"/>
      <c r="D25" s="284"/>
      <c r="E25" s="284"/>
      <c r="F25" s="284"/>
      <c r="G25" s="284"/>
      <c r="H25" s="284"/>
      <c r="I25" s="284"/>
      <c r="J25" s="284"/>
      <c r="K25" s="284"/>
      <c r="L25" s="284"/>
      <c r="M25" s="285"/>
    </row>
    <row r="26" spans="2:13" ht="15" customHeight="1" x14ac:dyDescent="0.2">
      <c r="B26" s="286"/>
      <c r="C26" s="287"/>
      <c r="D26" s="287"/>
      <c r="E26" s="287"/>
      <c r="F26" s="287"/>
      <c r="G26" s="287"/>
      <c r="H26" s="287"/>
      <c r="I26" s="287"/>
      <c r="J26" s="287"/>
      <c r="K26" s="287"/>
      <c r="L26" s="287"/>
      <c r="M26" s="288"/>
    </row>
    <row r="27" spans="2:13" ht="15" customHeight="1" x14ac:dyDescent="0.2">
      <c r="B27" s="262" t="s">
        <v>59</v>
      </c>
      <c r="C27" s="263"/>
      <c r="D27" s="270"/>
      <c r="E27" s="271"/>
      <c r="F27" s="271"/>
      <c r="G27" s="271"/>
      <c r="H27" s="271"/>
      <c r="I27" s="271"/>
      <c r="J27" s="271"/>
      <c r="K27" s="271"/>
      <c r="L27" s="271"/>
      <c r="M27" s="272"/>
    </row>
    <row r="28" spans="2:13" ht="15" customHeight="1" x14ac:dyDescent="0.2">
      <c r="B28" s="264"/>
      <c r="C28" s="265"/>
      <c r="D28" s="273"/>
      <c r="E28" s="274"/>
      <c r="F28" s="274"/>
      <c r="G28" s="274"/>
      <c r="H28" s="274"/>
      <c r="I28" s="274"/>
      <c r="J28" s="274"/>
      <c r="K28" s="274"/>
      <c r="L28" s="274"/>
      <c r="M28" s="275"/>
    </row>
    <row r="29" spans="2:13" ht="15" customHeight="1" x14ac:dyDescent="0.2">
      <c r="B29" s="266"/>
      <c r="C29" s="267"/>
      <c r="D29" s="279"/>
      <c r="E29" s="280"/>
      <c r="F29" s="280"/>
      <c r="G29" s="280"/>
      <c r="H29" s="280"/>
      <c r="I29" s="280"/>
      <c r="J29" s="280"/>
      <c r="K29" s="280"/>
      <c r="L29" s="280"/>
      <c r="M29" s="281"/>
    </row>
    <row r="30" spans="2:13" ht="15" customHeight="1" x14ac:dyDescent="0.2">
      <c r="B30" s="262" t="s">
        <v>60</v>
      </c>
      <c r="C30" s="263"/>
      <c r="D30" s="270"/>
      <c r="E30" s="271"/>
      <c r="F30" s="271"/>
      <c r="G30" s="271"/>
      <c r="H30" s="271"/>
      <c r="I30" s="271"/>
      <c r="J30" s="271"/>
      <c r="K30" s="271"/>
      <c r="L30" s="271"/>
      <c r="M30" s="272"/>
    </row>
    <row r="31" spans="2:13" ht="15" customHeight="1" x14ac:dyDescent="0.2">
      <c r="B31" s="264"/>
      <c r="C31" s="265"/>
      <c r="D31" s="273"/>
      <c r="E31" s="274"/>
      <c r="F31" s="274"/>
      <c r="G31" s="274"/>
      <c r="H31" s="274"/>
      <c r="I31" s="274"/>
      <c r="J31" s="274"/>
      <c r="K31" s="274"/>
      <c r="L31" s="274"/>
      <c r="M31" s="275"/>
    </row>
    <row r="32" spans="2:13" ht="15" customHeight="1" x14ac:dyDescent="0.2">
      <c r="B32" s="266"/>
      <c r="C32" s="267"/>
      <c r="D32" s="279"/>
      <c r="E32" s="280"/>
      <c r="F32" s="280"/>
      <c r="G32" s="280"/>
      <c r="H32" s="280"/>
      <c r="I32" s="280"/>
      <c r="J32" s="280"/>
      <c r="K32" s="280"/>
      <c r="L32" s="280"/>
      <c r="M32" s="281"/>
    </row>
    <row r="33" spans="2:13" ht="15" customHeight="1" x14ac:dyDescent="0.2">
      <c r="B33" s="262" t="s">
        <v>61</v>
      </c>
      <c r="C33" s="263"/>
      <c r="D33" s="270"/>
      <c r="E33" s="271"/>
      <c r="F33" s="271"/>
      <c r="G33" s="271"/>
      <c r="H33" s="271"/>
      <c r="I33" s="271"/>
      <c r="J33" s="271"/>
      <c r="K33" s="271"/>
      <c r="L33" s="271"/>
      <c r="M33" s="272"/>
    </row>
    <row r="34" spans="2:13" ht="15" customHeight="1" x14ac:dyDescent="0.2">
      <c r="B34" s="264"/>
      <c r="C34" s="265"/>
      <c r="D34" s="273"/>
      <c r="E34" s="274"/>
      <c r="F34" s="274"/>
      <c r="G34" s="274"/>
      <c r="H34" s="274"/>
      <c r="I34" s="274"/>
      <c r="J34" s="274"/>
      <c r="K34" s="274"/>
      <c r="L34" s="274"/>
      <c r="M34" s="275"/>
    </row>
    <row r="35" spans="2:13" ht="15" customHeight="1" x14ac:dyDescent="0.2">
      <c r="B35" s="266"/>
      <c r="C35" s="267"/>
      <c r="D35" s="279"/>
      <c r="E35" s="280"/>
      <c r="F35" s="280"/>
      <c r="G35" s="280"/>
      <c r="H35" s="280"/>
      <c r="I35" s="280"/>
      <c r="J35" s="280"/>
      <c r="K35" s="280"/>
      <c r="L35" s="280"/>
      <c r="M35" s="281"/>
    </row>
    <row r="36" spans="2:13" ht="15" customHeight="1" x14ac:dyDescent="0.2">
      <c r="B36" s="262" t="s">
        <v>62</v>
      </c>
      <c r="C36" s="263"/>
      <c r="D36" s="270"/>
      <c r="E36" s="271"/>
      <c r="F36" s="271"/>
      <c r="G36" s="271"/>
      <c r="H36" s="271"/>
      <c r="I36" s="271"/>
      <c r="J36" s="271"/>
      <c r="K36" s="271"/>
      <c r="L36" s="271"/>
      <c r="M36" s="272"/>
    </row>
    <row r="37" spans="2:13" ht="15" customHeight="1" x14ac:dyDescent="0.2">
      <c r="B37" s="264"/>
      <c r="C37" s="265"/>
      <c r="D37" s="273"/>
      <c r="E37" s="274"/>
      <c r="F37" s="274"/>
      <c r="G37" s="274"/>
      <c r="H37" s="274"/>
      <c r="I37" s="274"/>
      <c r="J37" s="274"/>
      <c r="K37" s="274"/>
      <c r="L37" s="274"/>
      <c r="M37" s="275"/>
    </row>
    <row r="38" spans="2:13" ht="15" customHeight="1" thickBot="1" x14ac:dyDescent="0.25">
      <c r="B38" s="268"/>
      <c r="C38" s="269"/>
      <c r="D38" s="276"/>
      <c r="E38" s="277"/>
      <c r="F38" s="277"/>
      <c r="G38" s="277"/>
      <c r="H38" s="277"/>
      <c r="I38" s="277"/>
      <c r="J38" s="277"/>
      <c r="K38" s="277"/>
      <c r="L38" s="277"/>
      <c r="M38" s="278"/>
    </row>
    <row r="39" spans="2:13" ht="15" customHeight="1" thickBot="1" x14ac:dyDescent="0.25"/>
    <row r="40" spans="2:13" ht="15" customHeight="1" x14ac:dyDescent="0.2">
      <c r="B40" s="289" t="s">
        <v>183</v>
      </c>
      <c r="C40" s="290"/>
      <c r="D40" s="290"/>
      <c r="E40" s="290"/>
      <c r="F40" s="290"/>
      <c r="G40" s="290"/>
      <c r="H40" s="290"/>
      <c r="I40" s="290"/>
      <c r="J40" s="290"/>
      <c r="K40" s="290"/>
      <c r="L40" s="290"/>
      <c r="M40" s="291"/>
    </row>
    <row r="41" spans="2:13" ht="15" customHeight="1" x14ac:dyDescent="0.2">
      <c r="B41" s="292"/>
      <c r="C41" s="293"/>
      <c r="D41" s="293"/>
      <c r="E41" s="293"/>
      <c r="F41" s="293"/>
      <c r="G41" s="293"/>
      <c r="H41" s="293"/>
      <c r="I41" s="293"/>
      <c r="J41" s="293"/>
      <c r="K41" s="293"/>
      <c r="L41" s="293"/>
      <c r="M41" s="294"/>
    </row>
    <row r="42" spans="2:13" ht="15" customHeight="1" x14ac:dyDescent="0.2">
      <c r="B42" s="295" t="s">
        <v>200</v>
      </c>
      <c r="C42" s="296"/>
      <c r="D42" s="296"/>
      <c r="E42" s="296"/>
      <c r="F42" s="296"/>
      <c r="G42" s="296"/>
      <c r="H42" s="296"/>
      <c r="I42" s="296"/>
      <c r="J42" s="296"/>
      <c r="K42" s="296"/>
      <c r="L42" s="296"/>
      <c r="M42" s="297"/>
    </row>
    <row r="43" spans="2:13" ht="15" customHeight="1" x14ac:dyDescent="0.2">
      <c r="B43" s="298"/>
      <c r="C43" s="299"/>
      <c r="D43" s="299"/>
      <c r="E43" s="299"/>
      <c r="F43" s="299"/>
      <c r="G43" s="299"/>
      <c r="H43" s="299"/>
      <c r="I43" s="299"/>
      <c r="J43" s="299"/>
      <c r="K43" s="299"/>
      <c r="L43" s="299"/>
      <c r="M43" s="300"/>
    </row>
    <row r="44" spans="2:13" ht="15" customHeight="1" x14ac:dyDescent="0.2">
      <c r="B44" s="301"/>
      <c r="C44" s="299"/>
      <c r="D44" s="299"/>
      <c r="E44" s="299"/>
      <c r="F44" s="299"/>
      <c r="G44" s="299"/>
      <c r="H44" s="299"/>
      <c r="I44" s="299"/>
      <c r="J44" s="299"/>
      <c r="K44" s="299"/>
      <c r="L44" s="299"/>
      <c r="M44" s="300"/>
    </row>
    <row r="45" spans="2:13" ht="15" customHeight="1" x14ac:dyDescent="0.2">
      <c r="B45" s="302"/>
      <c r="C45" s="303"/>
      <c r="D45" s="303"/>
      <c r="E45" s="303"/>
      <c r="F45" s="303"/>
      <c r="G45" s="303"/>
      <c r="H45" s="303"/>
      <c r="I45" s="303"/>
      <c r="J45" s="303"/>
      <c r="K45" s="303"/>
      <c r="L45" s="303"/>
      <c r="M45" s="304"/>
    </row>
    <row r="46" spans="2:13" ht="17.45" customHeight="1" x14ac:dyDescent="0.2">
      <c r="B46" s="295" t="s">
        <v>184</v>
      </c>
      <c r="C46" s="296"/>
      <c r="D46" s="296"/>
      <c r="E46" s="296"/>
      <c r="F46" s="296"/>
      <c r="G46" s="296"/>
      <c r="H46" s="296"/>
      <c r="I46" s="296"/>
      <c r="J46" s="305"/>
      <c r="K46" s="135"/>
      <c r="L46" s="136"/>
      <c r="M46" s="138"/>
    </row>
    <row r="47" spans="2:13" ht="9.9499999999999993" customHeight="1" x14ac:dyDescent="0.2">
      <c r="B47" s="301"/>
      <c r="C47" s="299"/>
      <c r="D47" s="299"/>
      <c r="E47" s="299"/>
      <c r="F47" s="299"/>
      <c r="G47" s="299"/>
      <c r="H47" s="299"/>
      <c r="I47" s="299"/>
      <c r="J47" s="306"/>
      <c r="K47" s="137"/>
      <c r="L47" s="122"/>
      <c r="M47" s="142" t="s">
        <v>185</v>
      </c>
    </row>
    <row r="48" spans="2:13" ht="17.45" customHeight="1" thickBot="1" x14ac:dyDescent="0.25">
      <c r="B48" s="307"/>
      <c r="C48" s="308"/>
      <c r="D48" s="308"/>
      <c r="E48" s="308"/>
      <c r="F48" s="308"/>
      <c r="G48" s="308"/>
      <c r="H48" s="308"/>
      <c r="I48" s="308"/>
      <c r="J48" s="309"/>
      <c r="K48" s="139"/>
      <c r="L48" s="140"/>
      <c r="M48" s="141"/>
    </row>
    <row r="49" spans="2:8" ht="15" customHeight="1" thickBot="1" x14ac:dyDescent="0.25"/>
    <row r="50" spans="2:8" ht="15" customHeight="1" x14ac:dyDescent="0.2">
      <c r="B50" s="322" t="s">
        <v>3</v>
      </c>
      <c r="C50" s="323"/>
      <c r="D50" s="323"/>
      <c r="E50" s="323"/>
      <c r="F50" s="324"/>
    </row>
    <row r="51" spans="2:8" ht="15" customHeight="1" x14ac:dyDescent="0.2">
      <c r="B51" s="325"/>
      <c r="C51" s="326"/>
      <c r="D51" s="326"/>
      <c r="E51" s="326"/>
      <c r="F51" s="327"/>
    </row>
    <row r="52" spans="2:8" ht="15" customHeight="1" x14ac:dyDescent="0.2">
      <c r="B52" s="328"/>
      <c r="C52" s="329"/>
      <c r="D52" s="329"/>
      <c r="E52" s="329"/>
      <c r="F52" s="330"/>
    </row>
    <row r="53" spans="2:8" ht="15" customHeight="1" x14ac:dyDescent="0.2">
      <c r="B53" s="331"/>
      <c r="C53" s="332"/>
      <c r="D53" s="332"/>
      <c r="E53" s="332"/>
      <c r="F53" s="333"/>
    </row>
    <row r="54" spans="2:8" ht="15" customHeight="1" x14ac:dyDescent="0.2">
      <c r="B54" s="331"/>
      <c r="C54" s="332"/>
      <c r="D54" s="332"/>
      <c r="E54" s="332"/>
      <c r="F54" s="333"/>
    </row>
    <row r="55" spans="2:8" ht="15" customHeight="1" x14ac:dyDescent="0.2">
      <c r="B55" s="331"/>
      <c r="C55" s="332"/>
      <c r="D55" s="332"/>
      <c r="E55" s="332"/>
      <c r="F55" s="333"/>
    </row>
    <row r="56" spans="2:8" ht="15" customHeight="1" thickBot="1" x14ac:dyDescent="0.25">
      <c r="B56" s="334"/>
      <c r="C56" s="335"/>
      <c r="D56" s="335"/>
      <c r="E56" s="335"/>
      <c r="F56" s="336"/>
    </row>
    <row r="58" spans="2:8" ht="15" customHeight="1" thickBot="1" x14ac:dyDescent="0.25"/>
    <row r="59" spans="2:8" ht="15" customHeight="1" thickBot="1" x14ac:dyDescent="0.25">
      <c r="B59" s="320" t="s">
        <v>4</v>
      </c>
      <c r="C59" s="321"/>
      <c r="D59" s="337"/>
      <c r="E59" s="338"/>
      <c r="F59" s="339"/>
    </row>
    <row r="60" spans="2:8" ht="15" customHeight="1" thickBot="1" x14ac:dyDescent="0.25"/>
    <row r="61" spans="2:8" ht="15" customHeight="1" x14ac:dyDescent="0.2">
      <c r="B61" s="311" t="s">
        <v>5</v>
      </c>
      <c r="C61" s="312"/>
      <c r="D61" s="312"/>
      <c r="E61" s="312"/>
      <c r="F61" s="312"/>
      <c r="G61" s="312"/>
      <c r="H61" s="313"/>
    </row>
    <row r="62" spans="2:8" ht="15" customHeight="1" x14ac:dyDescent="0.2">
      <c r="B62" s="314"/>
      <c r="C62" s="315"/>
      <c r="D62" s="315"/>
      <c r="E62" s="315"/>
      <c r="F62" s="315"/>
      <c r="G62" s="315"/>
      <c r="H62" s="316"/>
    </row>
    <row r="63" spans="2:8" ht="15" customHeight="1" x14ac:dyDescent="0.2">
      <c r="B63" s="314"/>
      <c r="C63" s="315"/>
      <c r="D63" s="315"/>
      <c r="E63" s="315"/>
      <c r="F63" s="315"/>
      <c r="G63" s="315"/>
      <c r="H63" s="316"/>
    </row>
    <row r="64" spans="2:8" ht="15" customHeight="1" x14ac:dyDescent="0.2">
      <c r="B64" s="314"/>
      <c r="C64" s="315"/>
      <c r="D64" s="315"/>
      <c r="E64" s="315"/>
      <c r="F64" s="315"/>
      <c r="G64" s="315"/>
      <c r="H64" s="316"/>
    </row>
    <row r="65" spans="2:14" ht="15" customHeight="1" x14ac:dyDescent="0.2">
      <c r="B65" s="314"/>
      <c r="C65" s="315"/>
      <c r="D65" s="315"/>
      <c r="E65" s="315"/>
      <c r="F65" s="315"/>
      <c r="G65" s="315"/>
      <c r="H65" s="316"/>
    </row>
    <row r="66" spans="2:14" ht="15" customHeight="1" thickBot="1" x14ac:dyDescent="0.25">
      <c r="B66" s="317"/>
      <c r="C66" s="318"/>
      <c r="D66" s="318"/>
      <c r="E66" s="318"/>
      <c r="F66" s="318"/>
      <c r="G66" s="318"/>
      <c r="H66" s="319"/>
    </row>
    <row r="67" spans="2:14" ht="15" customHeight="1" x14ac:dyDescent="0.2">
      <c r="I67" s="50"/>
      <c r="J67" s="50"/>
      <c r="K67" s="50"/>
      <c r="L67" s="50"/>
      <c r="M67" s="50"/>
    </row>
    <row r="68" spans="2:14" ht="15" customHeight="1" x14ac:dyDescent="0.2">
      <c r="B68" s="4" t="str">
        <f ca="1">CONCATENATE("ausgedruckt am: ",TEXT(TODAY(),"[$-F800]TTTT, MMMM TT, JJJJ"))</f>
        <v>ausgedruckt am: Freitag, 5. Mai 2023</v>
      </c>
    </row>
    <row r="69" spans="2:14" ht="15" customHeight="1" x14ac:dyDescent="0.2">
      <c r="N69" s="108" t="s">
        <v>268</v>
      </c>
    </row>
  </sheetData>
  <sheetProtection algorithmName="SHA-512" hashValue="dDu7lBPB0sTCIRdOabswt4odWLhf5tP+P/E2OTe+5UntK3jVhGAxHaBJp9J3RX7IGeVTmF4rKWreWEHIko237g==" saltValue="N6HAiOXGH+rRJD78uE6xTA==" spinCount="100000" sheet="1" objects="1" scenarios="1" selectLockedCells="1"/>
  <mergeCells count="27">
    <mergeCell ref="B40:M41"/>
    <mergeCell ref="B42:M45"/>
    <mergeCell ref="B46:J48"/>
    <mergeCell ref="B1:M6"/>
    <mergeCell ref="B61:H66"/>
    <mergeCell ref="B59:C59"/>
    <mergeCell ref="B50:F51"/>
    <mergeCell ref="B52:F56"/>
    <mergeCell ref="D59:F59"/>
    <mergeCell ref="B8:M9"/>
    <mergeCell ref="B13:M14"/>
    <mergeCell ref="B15:C17"/>
    <mergeCell ref="B18:C20"/>
    <mergeCell ref="B21:C23"/>
    <mergeCell ref="D18:M20"/>
    <mergeCell ref="D15:M17"/>
    <mergeCell ref="D21:M23"/>
    <mergeCell ref="B10:M11"/>
    <mergeCell ref="B30:C32"/>
    <mergeCell ref="B25:M26"/>
    <mergeCell ref="B27:C29"/>
    <mergeCell ref="D27:M29"/>
    <mergeCell ref="B33:C35"/>
    <mergeCell ref="B36:C38"/>
    <mergeCell ref="D36:M38"/>
    <mergeCell ref="D33:M35"/>
    <mergeCell ref="D30:M32"/>
  </mergeCells>
  <pageMargins left="0.70866141732283472" right="0.70866141732283472" top="0.78740157480314965" bottom="0.78740157480314965" header="0.31496062992125984" footer="0.31496062992125984"/>
  <pageSetup paperSize="9" scale="69" orientation="portrait" verticalDpi="0" r:id="rId1"/>
  <headerFooter>
    <oddHeader>&amp;C&amp;"Arial,Standard"&amp;A</oddHeader>
    <oddFooter>&amp;C&amp;"Arial,Standard"Seite &amp;P von &amp;N</oddFooter>
  </headerFooter>
  <drawing r:id="rId2"/>
  <extLst>
    <ext xmlns:x14="http://schemas.microsoft.com/office/spreadsheetml/2009/9/main" uri="{CCE6A557-97BC-4b89-ADB6-D9C93CAAB3DF}">
      <x14:dataValidations xmlns:xm="http://schemas.microsoft.com/office/excel/2006/main" count="1">
        <x14:dataValidation type="list" showInputMessage="1" showErrorMessage="1">
          <x14:formula1>
            <xm:f>Checkliste!$B$60:$B$61</xm:f>
          </x14:formula1>
          <xm:sqref>L47</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45"/>
  <sheetViews>
    <sheetView showGridLines="0" showRowColHeaders="0" view="pageBreakPreview" zoomScaleNormal="100" zoomScaleSheetLayoutView="100" workbookViewId="0">
      <selection activeCell="D14" sqref="D14:M17"/>
    </sheetView>
  </sheetViews>
  <sheetFormatPr baseColWidth="10" defaultColWidth="11.42578125" defaultRowHeight="15" customHeight="1" x14ac:dyDescent="0.2"/>
  <cols>
    <col min="1" max="1" width="2.5703125" style="1" customWidth="1"/>
    <col min="2" max="10" width="11.42578125" style="1"/>
    <col min="11" max="13" width="8" style="1" customWidth="1"/>
    <col min="14" max="14" width="2.5703125" style="1" customWidth="1"/>
    <col min="15" max="16384" width="11.42578125" style="1"/>
  </cols>
  <sheetData>
    <row r="1" spans="1:13" ht="15" customHeight="1" x14ac:dyDescent="0.2">
      <c r="A1" s="5"/>
      <c r="B1" s="310"/>
      <c r="C1" s="310"/>
      <c r="D1" s="310"/>
      <c r="E1" s="310"/>
      <c r="F1" s="310"/>
      <c r="G1" s="310"/>
      <c r="H1" s="310"/>
      <c r="I1" s="310"/>
      <c r="J1" s="310"/>
      <c r="K1" s="310"/>
      <c r="L1" s="310"/>
      <c r="M1" s="310"/>
    </row>
    <row r="2" spans="1:13" ht="15" customHeight="1" x14ac:dyDescent="0.2">
      <c r="A2" s="5"/>
      <c r="B2" s="310"/>
      <c r="C2" s="310"/>
      <c r="D2" s="310"/>
      <c r="E2" s="310"/>
      <c r="F2" s="310"/>
      <c r="G2" s="310"/>
      <c r="H2" s="310"/>
      <c r="I2" s="310"/>
      <c r="J2" s="310"/>
      <c r="K2" s="310"/>
      <c r="L2" s="310"/>
      <c r="M2" s="310"/>
    </row>
    <row r="3" spans="1:13" ht="15" customHeight="1" x14ac:dyDescent="0.2">
      <c r="A3" s="5"/>
      <c r="B3" s="310"/>
      <c r="C3" s="310"/>
      <c r="D3" s="310"/>
      <c r="E3" s="310"/>
      <c r="F3" s="310"/>
      <c r="G3" s="310"/>
      <c r="H3" s="310"/>
      <c r="I3" s="310"/>
      <c r="J3" s="310"/>
      <c r="K3" s="310"/>
      <c r="L3" s="310"/>
      <c r="M3" s="310"/>
    </row>
    <row r="4" spans="1:13" ht="15" customHeight="1" x14ac:dyDescent="0.2">
      <c r="A4" s="5"/>
      <c r="B4" s="310"/>
      <c r="C4" s="310"/>
      <c r="D4" s="310"/>
      <c r="E4" s="310"/>
      <c r="F4" s="310"/>
      <c r="G4" s="310"/>
      <c r="H4" s="310"/>
      <c r="I4" s="310"/>
      <c r="J4" s="310"/>
      <c r="K4" s="310"/>
      <c r="L4" s="310"/>
      <c r="M4" s="310"/>
    </row>
    <row r="5" spans="1:13" ht="15" customHeight="1" x14ac:dyDescent="0.2">
      <c r="A5" s="5"/>
      <c r="B5" s="310"/>
      <c r="C5" s="310"/>
      <c r="D5" s="310"/>
      <c r="E5" s="310"/>
      <c r="F5" s="310"/>
      <c r="G5" s="310"/>
      <c r="H5" s="310"/>
      <c r="I5" s="310"/>
      <c r="J5" s="310"/>
      <c r="K5" s="310"/>
      <c r="L5" s="310"/>
      <c r="M5" s="310"/>
    </row>
    <row r="6" spans="1:13" ht="15" customHeight="1" x14ac:dyDescent="0.2">
      <c r="A6" s="5"/>
      <c r="B6" s="310"/>
      <c r="C6" s="310"/>
      <c r="D6" s="310"/>
      <c r="E6" s="310"/>
      <c r="F6" s="310"/>
      <c r="G6" s="310"/>
      <c r="H6" s="310"/>
      <c r="I6" s="310"/>
      <c r="J6" s="310"/>
      <c r="K6" s="310"/>
      <c r="L6" s="310"/>
      <c r="M6" s="310"/>
    </row>
    <row r="7" spans="1:13" ht="15" customHeight="1" thickBot="1" x14ac:dyDescent="0.25">
      <c r="A7" s="5"/>
      <c r="B7" s="5"/>
      <c r="C7" s="5"/>
      <c r="D7" s="5"/>
      <c r="E7" s="5"/>
      <c r="F7" s="5"/>
      <c r="G7" s="5"/>
      <c r="H7" s="5"/>
      <c r="I7" s="5"/>
      <c r="J7" s="5"/>
      <c r="K7" s="5"/>
      <c r="L7" s="5"/>
      <c r="M7" s="5"/>
    </row>
    <row r="8" spans="1:13" ht="15" customHeight="1" x14ac:dyDescent="0.2">
      <c r="A8" s="5"/>
      <c r="B8" s="682" t="s">
        <v>113</v>
      </c>
      <c r="C8" s="683"/>
      <c r="D8" s="683"/>
      <c r="E8" s="683"/>
      <c r="F8" s="683"/>
      <c r="G8" s="683"/>
      <c r="H8" s="683"/>
      <c r="I8" s="683"/>
      <c r="J8" s="683"/>
      <c r="K8" s="684"/>
      <c r="L8" s="684"/>
      <c r="M8" s="685"/>
    </row>
    <row r="9" spans="1:13" ht="15" customHeight="1" x14ac:dyDescent="0.2">
      <c r="A9" s="5"/>
      <c r="B9" s="686"/>
      <c r="C9" s="687"/>
      <c r="D9" s="687"/>
      <c r="E9" s="687"/>
      <c r="F9" s="687"/>
      <c r="G9" s="687"/>
      <c r="H9" s="687"/>
      <c r="I9" s="687"/>
      <c r="J9" s="687"/>
      <c r="K9" s="688"/>
      <c r="L9" s="688"/>
      <c r="M9" s="689"/>
    </row>
    <row r="10" spans="1:13" ht="15" customHeight="1" x14ac:dyDescent="0.2">
      <c r="A10" s="5"/>
      <c r="B10" s="690" t="s">
        <v>120</v>
      </c>
      <c r="C10" s="691"/>
      <c r="D10" s="691"/>
      <c r="E10" s="691"/>
      <c r="F10" s="691"/>
      <c r="G10" s="691"/>
      <c r="H10" s="691"/>
      <c r="I10" s="691"/>
      <c r="J10" s="691"/>
      <c r="K10" s="691"/>
      <c r="L10" s="691"/>
      <c r="M10" s="692"/>
    </row>
    <row r="11" spans="1:13" ht="15" customHeight="1" x14ac:dyDescent="0.2">
      <c r="A11" s="5"/>
      <c r="B11" s="693"/>
      <c r="C11" s="694"/>
      <c r="D11" s="694"/>
      <c r="E11" s="694"/>
      <c r="F11" s="694"/>
      <c r="G11" s="694"/>
      <c r="H11" s="694"/>
      <c r="I11" s="694"/>
      <c r="J11" s="694"/>
      <c r="K11" s="694"/>
      <c r="L11" s="694"/>
      <c r="M11" s="695"/>
    </row>
    <row r="12" spans="1:13" ht="15" customHeight="1" thickBot="1" x14ac:dyDescent="0.25">
      <c r="A12" s="5"/>
      <c r="B12" s="696"/>
      <c r="C12" s="697"/>
      <c r="D12" s="697"/>
      <c r="E12" s="697"/>
      <c r="F12" s="697"/>
      <c r="G12" s="697"/>
      <c r="H12" s="697"/>
      <c r="I12" s="697"/>
      <c r="J12" s="697"/>
      <c r="K12" s="697"/>
      <c r="L12" s="697"/>
      <c r="M12" s="698"/>
    </row>
    <row r="13" spans="1:13" ht="15" customHeight="1" thickBot="1" x14ac:dyDescent="0.25">
      <c r="A13" s="5"/>
      <c r="B13" s="5"/>
      <c r="C13" s="5"/>
      <c r="D13" s="5"/>
      <c r="E13" s="5"/>
      <c r="F13" s="5"/>
      <c r="G13" s="5"/>
      <c r="H13" s="5"/>
      <c r="I13" s="5"/>
      <c r="J13" s="5"/>
      <c r="K13" s="5"/>
      <c r="L13" s="5"/>
      <c r="M13" s="5"/>
    </row>
    <row r="14" spans="1:13" ht="15" customHeight="1" x14ac:dyDescent="0.2">
      <c r="A14" s="5"/>
      <c r="B14" s="699" t="s">
        <v>121</v>
      </c>
      <c r="C14" s="700"/>
      <c r="D14" s="705" t="s">
        <v>58</v>
      </c>
      <c r="E14" s="706"/>
      <c r="F14" s="706"/>
      <c r="G14" s="706"/>
      <c r="H14" s="706"/>
      <c r="I14" s="706"/>
      <c r="J14" s="706"/>
      <c r="K14" s="706"/>
      <c r="L14" s="706"/>
      <c r="M14" s="707"/>
    </row>
    <row r="15" spans="1:13" ht="15" customHeight="1" x14ac:dyDescent="0.2">
      <c r="A15" s="5"/>
      <c r="B15" s="701"/>
      <c r="C15" s="702"/>
      <c r="D15" s="708"/>
      <c r="E15" s="709"/>
      <c r="F15" s="709"/>
      <c r="G15" s="709"/>
      <c r="H15" s="709"/>
      <c r="I15" s="709"/>
      <c r="J15" s="709"/>
      <c r="K15" s="709"/>
      <c r="L15" s="709"/>
      <c r="M15" s="710"/>
    </row>
    <row r="16" spans="1:13" ht="15" customHeight="1" x14ac:dyDescent="0.2">
      <c r="A16" s="5"/>
      <c r="B16" s="701"/>
      <c r="C16" s="702"/>
      <c r="D16" s="708"/>
      <c r="E16" s="709"/>
      <c r="F16" s="709"/>
      <c r="G16" s="709"/>
      <c r="H16" s="709"/>
      <c r="I16" s="709"/>
      <c r="J16" s="709"/>
      <c r="K16" s="709"/>
      <c r="L16" s="709"/>
      <c r="M16" s="710"/>
    </row>
    <row r="17" spans="1:13" ht="15" customHeight="1" x14ac:dyDescent="0.2">
      <c r="A17" s="5"/>
      <c r="B17" s="703"/>
      <c r="C17" s="704"/>
      <c r="D17" s="711"/>
      <c r="E17" s="712"/>
      <c r="F17" s="712"/>
      <c r="G17" s="712"/>
      <c r="H17" s="712"/>
      <c r="I17" s="712"/>
      <c r="J17" s="712"/>
      <c r="K17" s="712"/>
      <c r="L17" s="712"/>
      <c r="M17" s="713"/>
    </row>
    <row r="18" spans="1:13" ht="15" customHeight="1" x14ac:dyDescent="0.2">
      <c r="A18" s="5"/>
      <c r="B18" s="733" t="s">
        <v>63</v>
      </c>
      <c r="C18" s="734"/>
      <c r="D18" s="714"/>
      <c r="E18" s="715"/>
      <c r="F18" s="715"/>
      <c r="G18" s="716"/>
      <c r="H18" s="723"/>
      <c r="I18" s="723"/>
      <c r="J18" s="723"/>
      <c r="K18" s="724"/>
      <c r="L18" s="724"/>
      <c r="M18" s="725"/>
    </row>
    <row r="19" spans="1:13" ht="15" customHeight="1" x14ac:dyDescent="0.2">
      <c r="A19" s="5"/>
      <c r="B19" s="703"/>
      <c r="C19" s="704"/>
      <c r="D19" s="717"/>
      <c r="E19" s="718"/>
      <c r="F19" s="718"/>
      <c r="G19" s="719"/>
      <c r="H19" s="723"/>
      <c r="I19" s="723"/>
      <c r="J19" s="723"/>
      <c r="K19" s="724"/>
      <c r="L19" s="724"/>
      <c r="M19" s="725"/>
    </row>
    <row r="20" spans="1:13" ht="15" customHeight="1" x14ac:dyDescent="0.2">
      <c r="A20" s="5"/>
      <c r="B20" s="729" t="s">
        <v>64</v>
      </c>
      <c r="C20" s="370"/>
      <c r="D20" s="720"/>
      <c r="E20" s="721"/>
      <c r="F20" s="721"/>
      <c r="G20" s="721"/>
      <c r="H20" s="721"/>
      <c r="I20" s="721"/>
      <c r="J20" s="721"/>
      <c r="K20" s="721"/>
      <c r="L20" s="721"/>
      <c r="M20" s="722"/>
    </row>
    <row r="21" spans="1:13" ht="15" customHeight="1" x14ac:dyDescent="0.2">
      <c r="A21" s="5"/>
      <c r="B21" s="730"/>
      <c r="C21" s="731"/>
      <c r="D21" s="708"/>
      <c r="E21" s="709"/>
      <c r="F21" s="709"/>
      <c r="G21" s="709"/>
      <c r="H21" s="709"/>
      <c r="I21" s="709"/>
      <c r="J21" s="709"/>
      <c r="K21" s="709"/>
      <c r="L21" s="709"/>
      <c r="M21" s="710"/>
    </row>
    <row r="22" spans="1:13" ht="15" customHeight="1" x14ac:dyDescent="0.2">
      <c r="A22" s="5"/>
      <c r="B22" s="730"/>
      <c r="C22" s="731"/>
      <c r="D22" s="708"/>
      <c r="E22" s="709"/>
      <c r="F22" s="709"/>
      <c r="G22" s="709"/>
      <c r="H22" s="709"/>
      <c r="I22" s="709"/>
      <c r="J22" s="709"/>
      <c r="K22" s="709"/>
      <c r="L22" s="709"/>
      <c r="M22" s="710"/>
    </row>
    <row r="23" spans="1:13" ht="15" customHeight="1" x14ac:dyDescent="0.2">
      <c r="A23" s="5"/>
      <c r="B23" s="732"/>
      <c r="C23" s="373"/>
      <c r="D23" s="711"/>
      <c r="E23" s="712"/>
      <c r="F23" s="712"/>
      <c r="G23" s="712"/>
      <c r="H23" s="712"/>
      <c r="I23" s="712"/>
      <c r="J23" s="712"/>
      <c r="K23" s="712"/>
      <c r="L23" s="712"/>
      <c r="M23" s="713"/>
    </row>
    <row r="24" spans="1:13" ht="15" customHeight="1" x14ac:dyDescent="0.2">
      <c r="A24" s="5"/>
      <c r="B24" s="737" t="s">
        <v>122</v>
      </c>
      <c r="C24" s="738"/>
      <c r="D24" s="738"/>
      <c r="E24" s="738"/>
      <c r="F24" s="738"/>
      <c r="G24" s="738"/>
      <c r="H24" s="738"/>
      <c r="I24" s="739"/>
      <c r="J24" s="746">
        <f>G79</f>
        <v>0</v>
      </c>
      <c r="K24" s="747"/>
      <c r="L24" s="747"/>
      <c r="M24" s="748"/>
    </row>
    <row r="25" spans="1:13" ht="15" customHeight="1" x14ac:dyDescent="0.2">
      <c r="A25" s="5"/>
      <c r="B25" s="740"/>
      <c r="C25" s="741"/>
      <c r="D25" s="741"/>
      <c r="E25" s="741"/>
      <c r="F25" s="741"/>
      <c r="G25" s="741"/>
      <c r="H25" s="741"/>
      <c r="I25" s="742"/>
      <c r="J25" s="749"/>
      <c r="K25" s="750"/>
      <c r="L25" s="750"/>
      <c r="M25" s="748"/>
    </row>
    <row r="26" spans="1:13" ht="15" customHeight="1" x14ac:dyDescent="0.2">
      <c r="A26" s="5"/>
      <c r="B26" s="729" t="s">
        <v>65</v>
      </c>
      <c r="C26" s="370"/>
      <c r="D26" s="720"/>
      <c r="E26" s="721"/>
      <c r="F26" s="721"/>
      <c r="G26" s="721"/>
      <c r="H26" s="721"/>
      <c r="I26" s="721"/>
      <c r="J26" s="721"/>
      <c r="K26" s="721"/>
      <c r="L26" s="721"/>
      <c r="M26" s="722"/>
    </row>
    <row r="27" spans="1:13" ht="15" customHeight="1" x14ac:dyDescent="0.2">
      <c r="A27" s="5"/>
      <c r="B27" s="730"/>
      <c r="C27" s="731"/>
      <c r="D27" s="708"/>
      <c r="E27" s="709"/>
      <c r="F27" s="709"/>
      <c r="G27" s="709"/>
      <c r="H27" s="709"/>
      <c r="I27" s="709"/>
      <c r="J27" s="709"/>
      <c r="K27" s="709"/>
      <c r="L27" s="709"/>
      <c r="M27" s="710"/>
    </row>
    <row r="28" spans="1:13" ht="15" customHeight="1" x14ac:dyDescent="0.2">
      <c r="A28" s="5"/>
      <c r="B28" s="730"/>
      <c r="C28" s="731"/>
      <c r="D28" s="708"/>
      <c r="E28" s="709"/>
      <c r="F28" s="709"/>
      <c r="G28" s="709"/>
      <c r="H28" s="709"/>
      <c r="I28" s="709"/>
      <c r="J28" s="709"/>
      <c r="K28" s="709"/>
      <c r="L28" s="709"/>
      <c r="M28" s="710"/>
    </row>
    <row r="29" spans="1:13" ht="15" customHeight="1" x14ac:dyDescent="0.2">
      <c r="A29" s="5"/>
      <c r="B29" s="730"/>
      <c r="C29" s="731"/>
      <c r="D29" s="708"/>
      <c r="E29" s="709"/>
      <c r="F29" s="709"/>
      <c r="G29" s="709"/>
      <c r="H29" s="709"/>
      <c r="I29" s="709"/>
      <c r="J29" s="709"/>
      <c r="K29" s="709"/>
      <c r="L29" s="709"/>
      <c r="M29" s="710"/>
    </row>
    <row r="30" spans="1:13" ht="15" customHeight="1" x14ac:dyDescent="0.2">
      <c r="A30" s="5"/>
      <c r="B30" s="730"/>
      <c r="C30" s="731"/>
      <c r="D30" s="708"/>
      <c r="E30" s="709"/>
      <c r="F30" s="709"/>
      <c r="G30" s="709"/>
      <c r="H30" s="709"/>
      <c r="I30" s="709"/>
      <c r="J30" s="709"/>
      <c r="K30" s="709"/>
      <c r="L30" s="709"/>
      <c r="M30" s="710"/>
    </row>
    <row r="31" spans="1:13" ht="15" customHeight="1" x14ac:dyDescent="0.2">
      <c r="A31" s="5"/>
      <c r="B31" s="730"/>
      <c r="C31" s="731"/>
      <c r="D31" s="708"/>
      <c r="E31" s="709"/>
      <c r="F31" s="709"/>
      <c r="G31" s="709"/>
      <c r="H31" s="709"/>
      <c r="I31" s="709"/>
      <c r="J31" s="709"/>
      <c r="K31" s="709"/>
      <c r="L31" s="709"/>
      <c r="M31" s="710"/>
    </row>
    <row r="32" spans="1:13" ht="15" customHeight="1" x14ac:dyDescent="0.2">
      <c r="A32" s="5"/>
      <c r="B32" s="730"/>
      <c r="C32" s="731"/>
      <c r="D32" s="708"/>
      <c r="E32" s="709"/>
      <c r="F32" s="709"/>
      <c r="G32" s="709"/>
      <c r="H32" s="709"/>
      <c r="I32" s="709"/>
      <c r="J32" s="709"/>
      <c r="K32" s="709"/>
      <c r="L32" s="709"/>
      <c r="M32" s="710"/>
    </row>
    <row r="33" spans="1:13" ht="15" customHeight="1" thickBot="1" x14ac:dyDescent="0.25">
      <c r="A33" s="5"/>
      <c r="B33" s="735"/>
      <c r="C33" s="736"/>
      <c r="D33" s="726"/>
      <c r="E33" s="727"/>
      <c r="F33" s="727"/>
      <c r="G33" s="727"/>
      <c r="H33" s="727"/>
      <c r="I33" s="727"/>
      <c r="J33" s="727"/>
      <c r="K33" s="727"/>
      <c r="L33" s="727"/>
      <c r="M33" s="728"/>
    </row>
    <row r="34" spans="1:13" ht="15" customHeight="1" x14ac:dyDescent="0.2">
      <c r="A34" s="5"/>
      <c r="B34" s="5"/>
      <c r="C34" s="5"/>
      <c r="D34" s="5"/>
      <c r="E34" s="5"/>
      <c r="F34" s="5"/>
      <c r="G34" s="5"/>
      <c r="H34" s="5"/>
      <c r="I34" s="5"/>
      <c r="J34" s="5"/>
      <c r="K34" s="5"/>
      <c r="L34" s="5"/>
      <c r="M34" s="5"/>
    </row>
    <row r="35" spans="1:13" ht="15" customHeight="1" x14ac:dyDescent="0.2">
      <c r="A35" s="5"/>
      <c r="B35" s="5"/>
      <c r="C35" s="5"/>
      <c r="D35" s="5"/>
      <c r="E35" s="5"/>
      <c r="F35" s="5"/>
      <c r="G35" s="5"/>
      <c r="H35" s="5"/>
      <c r="I35" s="5"/>
      <c r="J35" s="5"/>
      <c r="K35" s="5"/>
      <c r="L35" s="5"/>
      <c r="M35" s="5"/>
    </row>
    <row r="36" spans="1:13" ht="15" customHeight="1" x14ac:dyDescent="0.2">
      <c r="A36" s="5"/>
      <c r="B36" s="5"/>
      <c r="C36" s="5"/>
      <c r="D36" s="5"/>
      <c r="E36" s="5"/>
      <c r="F36" s="5"/>
      <c r="G36" s="5"/>
      <c r="H36" s="5"/>
      <c r="I36" s="5"/>
      <c r="J36" s="5"/>
      <c r="K36" s="5"/>
      <c r="L36" s="5"/>
      <c r="M36" s="5"/>
    </row>
    <row r="37" spans="1:13" ht="15" customHeight="1" x14ac:dyDescent="0.2">
      <c r="A37" s="5"/>
      <c r="B37" s="5"/>
      <c r="C37" s="5"/>
      <c r="D37" s="5"/>
      <c r="E37" s="5"/>
      <c r="F37" s="5"/>
      <c r="G37" s="5"/>
      <c r="H37" s="5"/>
      <c r="I37" s="5"/>
      <c r="J37" s="5"/>
      <c r="K37" s="5"/>
      <c r="L37" s="5"/>
      <c r="M37" s="5"/>
    </row>
    <row r="38" spans="1:13" ht="15" customHeight="1" x14ac:dyDescent="0.2">
      <c r="A38" s="5"/>
      <c r="B38" s="5"/>
      <c r="C38" s="5"/>
      <c r="D38" s="5"/>
      <c r="E38" s="5"/>
      <c r="F38" s="5"/>
      <c r="G38" s="5"/>
      <c r="H38" s="5"/>
      <c r="I38" s="5"/>
      <c r="J38" s="5"/>
      <c r="K38" s="5"/>
      <c r="L38" s="5"/>
      <c r="M38" s="5"/>
    </row>
    <row r="39" spans="1:13" ht="15" customHeight="1" x14ac:dyDescent="0.2">
      <c r="A39" s="5"/>
      <c r="B39" s="5"/>
      <c r="C39" s="5"/>
      <c r="D39" s="5"/>
      <c r="E39" s="5"/>
      <c r="F39" s="5"/>
      <c r="G39" s="5"/>
      <c r="H39" s="5"/>
      <c r="I39" s="5"/>
      <c r="J39" s="5"/>
      <c r="K39" s="5"/>
      <c r="L39" s="5"/>
      <c r="M39" s="5"/>
    </row>
    <row r="40" spans="1:13" ht="15" customHeight="1" x14ac:dyDescent="0.2">
      <c r="A40" s="5"/>
      <c r="B40" s="5"/>
      <c r="C40" s="5"/>
      <c r="D40" s="5"/>
      <c r="E40" s="5"/>
      <c r="F40" s="5"/>
      <c r="G40" s="5"/>
      <c r="H40" s="5"/>
      <c r="I40" s="5"/>
      <c r="J40" s="5"/>
      <c r="K40" s="5"/>
      <c r="L40" s="5"/>
      <c r="M40" s="5"/>
    </row>
    <row r="41" spans="1:13" ht="15" customHeight="1" x14ac:dyDescent="0.2">
      <c r="A41" s="5"/>
      <c r="B41" s="5"/>
      <c r="C41" s="5"/>
      <c r="D41" s="5"/>
      <c r="E41" s="5"/>
      <c r="F41" s="5"/>
      <c r="G41" s="5"/>
      <c r="H41" s="5"/>
      <c r="I41" s="5"/>
      <c r="J41" s="5"/>
      <c r="K41" s="5"/>
      <c r="L41" s="5"/>
      <c r="M41" s="5"/>
    </row>
    <row r="42" spans="1:13" ht="15" customHeight="1" x14ac:dyDescent="0.2">
      <c r="A42" s="5"/>
      <c r="B42" s="5"/>
      <c r="C42" s="5"/>
      <c r="D42" s="5"/>
      <c r="E42" s="5"/>
      <c r="F42" s="5"/>
      <c r="G42" s="5"/>
      <c r="H42" s="5"/>
      <c r="I42" s="5"/>
      <c r="J42" s="5"/>
      <c r="K42" s="5"/>
      <c r="L42" s="5"/>
      <c r="M42" s="5"/>
    </row>
    <row r="43" spans="1:13" ht="15" customHeight="1" x14ac:dyDescent="0.2">
      <c r="A43" s="5"/>
      <c r="B43" s="5"/>
      <c r="C43" s="5"/>
      <c r="D43" s="5"/>
      <c r="E43" s="5"/>
      <c r="F43" s="5"/>
      <c r="G43" s="5"/>
      <c r="H43" s="5"/>
      <c r="I43" s="5"/>
      <c r="J43" s="5"/>
      <c r="K43" s="5"/>
      <c r="L43" s="5"/>
      <c r="M43" s="5"/>
    </row>
    <row r="44" spans="1:13" ht="15" customHeight="1" x14ac:dyDescent="0.2">
      <c r="A44" s="5"/>
      <c r="B44" s="5"/>
      <c r="C44" s="5"/>
      <c r="D44" s="5"/>
      <c r="E44" s="5"/>
      <c r="F44" s="5"/>
      <c r="G44" s="5"/>
      <c r="H44" s="5"/>
      <c r="I44" s="5"/>
      <c r="J44" s="5"/>
      <c r="K44" s="5"/>
      <c r="L44" s="5"/>
      <c r="M44" s="5"/>
    </row>
    <row r="45" spans="1:13" ht="15" customHeight="1" x14ac:dyDescent="0.2">
      <c r="A45" s="5"/>
      <c r="B45" s="5"/>
      <c r="C45" s="5"/>
      <c r="D45" s="5"/>
      <c r="E45" s="5"/>
      <c r="F45" s="5"/>
      <c r="G45" s="5"/>
      <c r="H45" s="5"/>
      <c r="I45" s="5"/>
      <c r="J45" s="5"/>
      <c r="K45" s="5"/>
      <c r="L45" s="5"/>
      <c r="M45" s="5"/>
    </row>
    <row r="46" spans="1:13" ht="15" customHeight="1" x14ac:dyDescent="0.2">
      <c r="A46" s="5"/>
      <c r="B46" s="5"/>
      <c r="C46" s="5"/>
      <c r="D46" s="5"/>
      <c r="E46" s="5"/>
      <c r="F46" s="5"/>
      <c r="G46" s="5"/>
      <c r="H46" s="5"/>
      <c r="I46" s="5"/>
      <c r="J46" s="5"/>
      <c r="K46" s="5"/>
      <c r="L46" s="5"/>
      <c r="M46" s="5"/>
    </row>
    <row r="47" spans="1:13" ht="15" customHeight="1" x14ac:dyDescent="0.2">
      <c r="A47" s="5"/>
      <c r="B47" s="5"/>
      <c r="C47" s="5"/>
      <c r="D47" s="5"/>
      <c r="E47" s="5"/>
      <c r="F47" s="5"/>
      <c r="G47" s="5"/>
      <c r="H47" s="5"/>
      <c r="I47" s="5"/>
      <c r="J47" s="5"/>
      <c r="K47" s="5"/>
      <c r="L47" s="5"/>
      <c r="M47" s="5"/>
    </row>
    <row r="48" spans="1:13" ht="15" customHeight="1" x14ac:dyDescent="0.2">
      <c r="A48" s="5"/>
      <c r="B48" s="5"/>
      <c r="C48" s="5"/>
      <c r="D48" s="5"/>
      <c r="E48" s="5"/>
      <c r="F48" s="5"/>
      <c r="G48" s="5"/>
      <c r="H48" s="5"/>
      <c r="I48" s="5"/>
      <c r="J48" s="5"/>
      <c r="K48" s="5"/>
      <c r="L48" s="5"/>
      <c r="M48" s="5"/>
    </row>
    <row r="49" spans="1:13" ht="15" customHeight="1" x14ac:dyDescent="0.2">
      <c r="A49" s="5"/>
      <c r="B49" s="5"/>
      <c r="C49" s="5"/>
      <c r="D49" s="5"/>
      <c r="E49" s="5"/>
      <c r="F49" s="5"/>
      <c r="G49" s="5"/>
      <c r="H49" s="5"/>
      <c r="I49" s="5"/>
      <c r="J49" s="5"/>
      <c r="K49" s="5"/>
      <c r="L49" s="5"/>
      <c r="M49" s="5"/>
    </row>
    <row r="50" spans="1:13" ht="15" customHeight="1" x14ac:dyDescent="0.2">
      <c r="A50" s="5"/>
      <c r="B50" s="5"/>
      <c r="C50" s="5"/>
      <c r="D50" s="5"/>
      <c r="E50" s="5"/>
      <c r="F50" s="5"/>
      <c r="G50" s="5"/>
      <c r="H50" s="5"/>
      <c r="I50" s="5"/>
      <c r="J50" s="5"/>
      <c r="K50" s="5"/>
      <c r="L50" s="5"/>
      <c r="M50" s="5"/>
    </row>
    <row r="51" spans="1:13" ht="15" customHeight="1" x14ac:dyDescent="0.2">
      <c r="A51" s="5"/>
      <c r="B51" s="5"/>
      <c r="C51" s="5"/>
      <c r="D51" s="5"/>
      <c r="E51" s="5"/>
      <c r="F51" s="5"/>
      <c r="G51" s="5"/>
      <c r="H51" s="5"/>
      <c r="I51" s="5"/>
      <c r="J51" s="5"/>
      <c r="K51" s="5"/>
      <c r="L51" s="5"/>
      <c r="M51" s="5"/>
    </row>
    <row r="52" spans="1:13" ht="15" customHeight="1" x14ac:dyDescent="0.2">
      <c r="A52" s="5"/>
      <c r="B52" s="5"/>
      <c r="C52" s="5"/>
      <c r="D52" s="5"/>
      <c r="E52" s="5"/>
      <c r="F52" s="5"/>
      <c r="G52" s="5"/>
      <c r="H52" s="5"/>
      <c r="I52" s="5"/>
      <c r="J52" s="5"/>
      <c r="K52" s="5"/>
      <c r="L52" s="5"/>
      <c r="M52" s="5"/>
    </row>
    <row r="53" spans="1:13" ht="15" customHeight="1" x14ac:dyDescent="0.2">
      <c r="A53" s="5"/>
      <c r="B53" s="5"/>
      <c r="C53" s="5"/>
      <c r="D53" s="5"/>
      <c r="E53" s="5"/>
      <c r="F53" s="5"/>
      <c r="G53" s="5"/>
      <c r="H53" s="5"/>
      <c r="I53" s="5"/>
      <c r="J53" s="5"/>
      <c r="K53" s="5"/>
      <c r="L53" s="5"/>
      <c r="M53" s="5"/>
    </row>
    <row r="54" spans="1:13" ht="15" customHeight="1" x14ac:dyDescent="0.2">
      <c r="A54" s="5"/>
      <c r="B54" s="5"/>
      <c r="C54" s="5"/>
      <c r="D54" s="5"/>
      <c r="E54" s="5"/>
      <c r="F54" s="5"/>
      <c r="G54" s="5"/>
      <c r="H54" s="5"/>
      <c r="I54" s="5"/>
      <c r="J54" s="5"/>
      <c r="K54" s="5"/>
      <c r="L54" s="5"/>
      <c r="M54" s="5"/>
    </row>
    <row r="55" spans="1:13" ht="15" customHeight="1" x14ac:dyDescent="0.2">
      <c r="A55" s="5"/>
      <c r="B55" s="5"/>
      <c r="C55" s="5"/>
      <c r="D55" s="5"/>
      <c r="E55" s="5"/>
      <c r="F55" s="5"/>
      <c r="G55" s="5"/>
      <c r="H55" s="5"/>
      <c r="I55" s="5"/>
      <c r="J55" s="5"/>
      <c r="K55" s="5"/>
      <c r="L55" s="5"/>
      <c r="M55" s="5"/>
    </row>
    <row r="56" spans="1:13" ht="15" customHeight="1" x14ac:dyDescent="0.2">
      <c r="A56" s="5"/>
      <c r="B56" s="5"/>
      <c r="C56" s="5"/>
      <c r="D56" s="5"/>
      <c r="E56" s="5"/>
      <c r="F56" s="5"/>
      <c r="G56" s="5"/>
      <c r="H56" s="5"/>
      <c r="I56" s="5"/>
      <c r="J56" s="5"/>
      <c r="K56" s="5"/>
      <c r="L56" s="5"/>
      <c r="M56" s="5"/>
    </row>
    <row r="57" spans="1:13" ht="15" customHeight="1" x14ac:dyDescent="0.2">
      <c r="A57" s="5"/>
      <c r="B57" s="5"/>
      <c r="C57" s="5"/>
      <c r="D57" s="5"/>
      <c r="E57" s="5"/>
      <c r="F57" s="5"/>
      <c r="G57" s="5"/>
      <c r="H57" s="5"/>
      <c r="I57" s="5"/>
      <c r="J57" s="5"/>
      <c r="K57" s="5"/>
      <c r="L57" s="5"/>
      <c r="M57" s="5"/>
    </row>
    <row r="58" spans="1:13" ht="15" customHeight="1" x14ac:dyDescent="0.2">
      <c r="A58" s="5"/>
      <c r="B58" s="5"/>
      <c r="C58" s="5"/>
      <c r="D58" s="5"/>
      <c r="E58" s="5"/>
      <c r="F58" s="5"/>
      <c r="G58" s="5"/>
      <c r="H58" s="5"/>
      <c r="I58" s="5"/>
      <c r="J58" s="5"/>
      <c r="K58" s="5"/>
      <c r="L58" s="5"/>
      <c r="M58" s="5"/>
    </row>
    <row r="59" spans="1:13" ht="15" customHeight="1" x14ac:dyDescent="0.2">
      <c r="A59" s="5"/>
      <c r="B59" s="5"/>
      <c r="C59" s="5"/>
      <c r="D59" s="5"/>
      <c r="E59" s="5"/>
      <c r="F59" s="5"/>
      <c r="G59" s="5"/>
      <c r="H59" s="5"/>
      <c r="I59" s="5"/>
      <c r="J59" s="5"/>
      <c r="K59" s="5"/>
      <c r="L59" s="5"/>
      <c r="M59" s="5"/>
    </row>
    <row r="60" spans="1:13" ht="15" customHeight="1" x14ac:dyDescent="0.2">
      <c r="A60" s="5"/>
      <c r="B60" s="5"/>
      <c r="C60" s="5"/>
      <c r="D60" s="5"/>
      <c r="E60" s="5"/>
      <c r="F60" s="5"/>
      <c r="G60" s="5"/>
      <c r="H60" s="5"/>
      <c r="I60" s="5"/>
      <c r="J60" s="5"/>
      <c r="K60" s="5"/>
      <c r="L60" s="5"/>
      <c r="M60" s="5"/>
    </row>
    <row r="61" spans="1:13" ht="15" customHeight="1" x14ac:dyDescent="0.2">
      <c r="A61" s="5"/>
      <c r="B61" s="5"/>
      <c r="C61" s="5"/>
      <c r="D61" s="5"/>
      <c r="E61" s="5"/>
      <c r="F61" s="5"/>
      <c r="G61" s="5"/>
      <c r="H61" s="5"/>
      <c r="I61" s="5"/>
      <c r="J61" s="5"/>
      <c r="K61" s="5"/>
      <c r="L61" s="5"/>
      <c r="M61" s="5"/>
    </row>
    <row r="62" spans="1:13" ht="15" customHeight="1" x14ac:dyDescent="0.2">
      <c r="A62" s="5"/>
      <c r="B62" s="5"/>
      <c r="C62" s="5"/>
      <c r="D62" s="5"/>
      <c r="E62" s="5"/>
      <c r="F62" s="5"/>
      <c r="G62" s="5"/>
      <c r="H62" s="5"/>
      <c r="I62" s="5"/>
      <c r="J62" s="5"/>
      <c r="K62" s="5"/>
      <c r="L62" s="5"/>
      <c r="M62" s="5"/>
    </row>
    <row r="63" spans="1:13" ht="15" customHeight="1" x14ac:dyDescent="0.2">
      <c r="A63" s="5"/>
      <c r="B63" s="5"/>
      <c r="C63" s="5"/>
      <c r="D63" s="5"/>
      <c r="E63" s="5"/>
      <c r="F63" s="5"/>
      <c r="G63" s="5"/>
      <c r="H63" s="5"/>
      <c r="I63" s="5"/>
      <c r="J63" s="5"/>
      <c r="K63" s="5"/>
      <c r="L63" s="5"/>
      <c r="M63" s="5"/>
    </row>
    <row r="64" spans="1:13" ht="15" customHeight="1" x14ac:dyDescent="0.2">
      <c r="A64" s="5"/>
      <c r="B64" s="5"/>
      <c r="C64" s="5"/>
      <c r="D64" s="5"/>
      <c r="E64" s="5"/>
      <c r="F64" s="5"/>
      <c r="G64" s="5"/>
      <c r="H64" s="5"/>
      <c r="I64" s="5"/>
      <c r="J64" s="5"/>
      <c r="K64" s="5"/>
      <c r="L64" s="5"/>
      <c r="M64" s="5"/>
    </row>
    <row r="65" spans="1:14" ht="15" customHeight="1" x14ac:dyDescent="0.2">
      <c r="A65" s="5"/>
      <c r="B65" s="5"/>
      <c r="C65" s="5"/>
      <c r="D65" s="5"/>
      <c r="E65" s="5"/>
      <c r="F65" s="5"/>
      <c r="G65" s="5"/>
      <c r="H65" s="5"/>
      <c r="I65" s="5"/>
      <c r="J65" s="5"/>
      <c r="K65" s="5"/>
      <c r="L65" s="5"/>
      <c r="M65" s="5"/>
    </row>
    <row r="66" spans="1:14" ht="15" customHeight="1" x14ac:dyDescent="0.2">
      <c r="A66" s="5"/>
      <c r="B66" s="5"/>
      <c r="C66" s="5"/>
      <c r="D66" s="5"/>
      <c r="E66" s="5"/>
      <c r="F66" s="5"/>
      <c r="G66" s="5"/>
      <c r="H66" s="5"/>
      <c r="I66" s="5"/>
      <c r="J66" s="5"/>
      <c r="K66" s="5"/>
      <c r="L66" s="5"/>
      <c r="M66" s="5"/>
    </row>
    <row r="67" spans="1:14" ht="15" customHeight="1" x14ac:dyDescent="0.2">
      <c r="A67" s="5"/>
      <c r="B67" s="5"/>
      <c r="C67" s="5"/>
      <c r="D67" s="5"/>
      <c r="E67" s="5"/>
      <c r="F67" s="5"/>
      <c r="G67" s="5"/>
      <c r="H67" s="5"/>
      <c r="I67" s="5"/>
      <c r="J67" s="5"/>
      <c r="K67" s="5"/>
      <c r="L67" s="5"/>
      <c r="M67" s="5"/>
    </row>
    <row r="68" spans="1:14" ht="15" customHeight="1" thickBot="1" x14ac:dyDescent="0.25">
      <c r="A68" s="5"/>
      <c r="B68" s="5"/>
      <c r="C68" s="5"/>
      <c r="D68" s="5"/>
      <c r="E68" s="5"/>
      <c r="F68" s="5"/>
      <c r="G68" s="5"/>
      <c r="H68" s="5"/>
      <c r="I68" s="5"/>
      <c r="J68" s="5"/>
      <c r="K68" s="5"/>
      <c r="L68" s="5"/>
      <c r="M68" s="5"/>
    </row>
    <row r="69" spans="1:14" ht="15" customHeight="1" thickBot="1" x14ac:dyDescent="0.3">
      <c r="A69" s="5"/>
      <c r="B69" s="657" t="s">
        <v>203</v>
      </c>
      <c r="C69" s="658"/>
      <c r="D69" s="743" t="str">
        <f>D14</f>
        <v>xxx</v>
      </c>
      <c r="E69" s="744"/>
      <c r="F69" s="744"/>
      <c r="G69" s="744"/>
      <c r="H69" s="744"/>
      <c r="I69" s="744"/>
      <c r="J69" s="745"/>
      <c r="K69" s="212"/>
      <c r="L69" s="212"/>
      <c r="M69" s="213"/>
      <c r="N69" s="147"/>
    </row>
    <row r="70" spans="1:14" ht="15" customHeight="1" thickBot="1" x14ac:dyDescent="0.25">
      <c r="A70" s="5"/>
      <c r="B70" s="146"/>
      <c r="C70" s="146"/>
      <c r="D70" s="146"/>
      <c r="E70" s="146"/>
      <c r="F70" s="146"/>
      <c r="G70" s="146"/>
      <c r="H70" s="146"/>
      <c r="I70" s="146"/>
      <c r="J70" s="146"/>
      <c r="K70" s="223"/>
      <c r="L70" s="223"/>
      <c r="M70" s="224"/>
      <c r="N70" s="147"/>
    </row>
    <row r="71" spans="1:14" ht="15" customHeight="1" thickBot="1" x14ac:dyDescent="0.25">
      <c r="A71" s="5"/>
      <c r="B71" s="633" t="s">
        <v>204</v>
      </c>
      <c r="C71" s="634"/>
      <c r="D71" s="634"/>
      <c r="E71" s="634"/>
      <c r="F71" s="634"/>
      <c r="G71" s="634"/>
      <c r="H71" s="634"/>
      <c r="I71" s="634"/>
      <c r="J71" s="635"/>
      <c r="K71" s="215"/>
      <c r="L71" s="215"/>
      <c r="M71" s="213"/>
      <c r="N71" s="146"/>
    </row>
    <row r="72" spans="1:14" ht="15" customHeight="1" thickBot="1" x14ac:dyDescent="0.25">
      <c r="A72" s="5"/>
      <c r="B72" s="146"/>
      <c r="C72" s="146"/>
      <c r="D72" s="146"/>
      <c r="E72" s="146"/>
      <c r="F72" s="146"/>
      <c r="G72" s="146"/>
      <c r="H72" s="146"/>
      <c r="I72" s="146"/>
      <c r="J72" s="146"/>
      <c r="K72" s="214"/>
      <c r="L72" s="214"/>
      <c r="M72" s="213"/>
      <c r="N72" s="146"/>
    </row>
    <row r="73" spans="1:14" ht="15" customHeight="1" x14ac:dyDescent="0.25">
      <c r="A73" s="5"/>
      <c r="B73" s="755" t="s">
        <v>74</v>
      </c>
      <c r="C73" s="756"/>
      <c r="D73" s="756"/>
      <c r="E73" s="227"/>
      <c r="F73" s="227"/>
      <c r="G73" s="150" t="s">
        <v>182</v>
      </c>
      <c r="H73" s="151">
        <v>2024</v>
      </c>
      <c r="I73" s="207" t="s">
        <v>182</v>
      </c>
      <c r="J73" s="152" t="s">
        <v>182</v>
      </c>
      <c r="K73" s="214"/>
      <c r="L73" s="214"/>
      <c r="M73" s="213"/>
      <c r="N73" s="146"/>
    </row>
    <row r="74" spans="1:14" ht="15" customHeight="1" thickBot="1" x14ac:dyDescent="0.25">
      <c r="A74" s="5"/>
      <c r="B74" s="757"/>
      <c r="C74" s="758"/>
      <c r="D74" s="758"/>
      <c r="E74" s="153"/>
      <c r="F74" s="153"/>
      <c r="G74" s="154"/>
      <c r="H74" s="155">
        <v>12</v>
      </c>
      <c r="I74" s="208">
        <v>12</v>
      </c>
      <c r="J74" s="156">
        <v>12</v>
      </c>
      <c r="K74" s="214"/>
      <c r="L74" s="214"/>
      <c r="M74" s="222"/>
      <c r="N74" s="146"/>
    </row>
    <row r="75" spans="1:14" ht="15" customHeight="1" x14ac:dyDescent="0.2">
      <c r="A75" s="5"/>
      <c r="B75" s="759" t="s">
        <v>205</v>
      </c>
      <c r="C75" s="667"/>
      <c r="D75" s="667"/>
      <c r="E75" s="667" t="s">
        <v>66</v>
      </c>
      <c r="F75" s="667"/>
      <c r="G75" s="762"/>
      <c r="H75" s="157">
        <f>SUM(H79:H83)</f>
        <v>0</v>
      </c>
      <c r="I75" s="157">
        <f>SUM(I79:I83)</f>
        <v>0</v>
      </c>
      <c r="J75" s="189">
        <f>SUM(J79:J83)</f>
        <v>0</v>
      </c>
      <c r="K75" s="216"/>
      <c r="L75" s="216"/>
      <c r="M75" s="213"/>
      <c r="N75" s="146"/>
    </row>
    <row r="76" spans="1:14" ht="15" customHeight="1" x14ac:dyDescent="0.2">
      <c r="A76" s="5"/>
      <c r="B76" s="760"/>
      <c r="C76" s="761"/>
      <c r="D76" s="761"/>
      <c r="E76" s="763" t="s">
        <v>67</v>
      </c>
      <c r="F76" s="763"/>
      <c r="G76" s="764"/>
      <c r="H76" s="52">
        <v>0</v>
      </c>
      <c r="I76" s="52">
        <v>0</v>
      </c>
      <c r="J76" s="190">
        <v>0</v>
      </c>
      <c r="K76" s="217"/>
      <c r="L76" s="217"/>
      <c r="M76" s="213"/>
      <c r="N76" s="146"/>
    </row>
    <row r="77" spans="1:14" ht="15" customHeight="1" x14ac:dyDescent="0.2">
      <c r="A77" s="5"/>
      <c r="B77" s="765" t="s">
        <v>266</v>
      </c>
      <c r="C77" s="767"/>
      <c r="D77" s="767"/>
      <c r="E77" s="767"/>
      <c r="F77" s="766"/>
      <c r="G77" s="255">
        <v>0</v>
      </c>
      <c r="H77" s="254"/>
      <c r="I77" s="252"/>
      <c r="J77" s="253"/>
      <c r="K77" s="217"/>
      <c r="L77" s="217"/>
      <c r="M77" s="213"/>
      <c r="N77" s="146"/>
    </row>
    <row r="78" spans="1:14" ht="15" customHeight="1" x14ac:dyDescent="0.2">
      <c r="A78" s="5"/>
      <c r="B78" s="765" t="s">
        <v>264</v>
      </c>
      <c r="C78" s="767"/>
      <c r="D78" s="767"/>
      <c r="E78" s="767"/>
      <c r="F78" s="766"/>
      <c r="G78" s="255">
        <v>0</v>
      </c>
      <c r="H78" s="251"/>
      <c r="I78" s="252"/>
      <c r="J78" s="253"/>
      <c r="K78" s="217"/>
      <c r="L78" s="217"/>
      <c r="M78" s="213"/>
      <c r="N78" s="146"/>
    </row>
    <row r="79" spans="1:14" ht="15" customHeight="1" x14ac:dyDescent="0.2">
      <c r="A79" s="5"/>
      <c r="B79" s="765" t="s">
        <v>73</v>
      </c>
      <c r="C79" s="766"/>
      <c r="D79" s="158">
        <v>0</v>
      </c>
      <c r="E79" s="767" t="s">
        <v>263</v>
      </c>
      <c r="F79" s="766"/>
      <c r="G79" s="259">
        <f>IF(G77*G78=0,0,ROUND(1/G77*G78,3))</f>
        <v>0</v>
      </c>
      <c r="H79" s="256"/>
      <c r="I79" s="257"/>
      <c r="J79" s="258"/>
      <c r="K79" s="218"/>
      <c r="L79" s="218"/>
      <c r="M79" s="213"/>
      <c r="N79" s="146"/>
    </row>
    <row r="80" spans="1:14" ht="15" customHeight="1" x14ac:dyDescent="0.2">
      <c r="A80" s="5"/>
      <c r="B80" s="768" t="s">
        <v>206</v>
      </c>
      <c r="C80" s="769"/>
      <c r="D80" s="769"/>
      <c r="E80" s="769"/>
      <c r="F80" s="769"/>
      <c r="G80" s="770"/>
      <c r="H80" s="159">
        <v>0</v>
      </c>
      <c r="I80" s="162">
        <v>0</v>
      </c>
      <c r="J80" s="191">
        <v>0</v>
      </c>
      <c r="K80" s="216"/>
      <c r="L80" s="216"/>
      <c r="M80" s="213"/>
      <c r="N80" s="146"/>
    </row>
    <row r="81" spans="1:14" ht="15" customHeight="1" x14ac:dyDescent="0.2">
      <c r="A81" s="5"/>
      <c r="B81" s="768" t="s">
        <v>207</v>
      </c>
      <c r="C81" s="769"/>
      <c r="D81" s="769"/>
      <c r="E81" s="769"/>
      <c r="F81" s="769"/>
      <c r="G81" s="770"/>
      <c r="H81" s="159">
        <v>0</v>
      </c>
      <c r="I81" s="162">
        <v>0</v>
      </c>
      <c r="J81" s="191">
        <v>0</v>
      </c>
      <c r="K81" s="216"/>
      <c r="L81" s="216"/>
      <c r="M81" s="213"/>
      <c r="N81" s="146"/>
    </row>
    <row r="82" spans="1:14" ht="15" customHeight="1" x14ac:dyDescent="0.2">
      <c r="A82" s="5"/>
      <c r="B82" s="660" t="s">
        <v>208</v>
      </c>
      <c r="C82" s="661"/>
      <c r="D82" s="661"/>
      <c r="E82" s="661"/>
      <c r="F82" s="661"/>
      <c r="G82" s="662"/>
      <c r="H82" s="51">
        <v>0</v>
      </c>
      <c r="I82" s="54">
        <v>0</v>
      </c>
      <c r="J82" s="192">
        <v>0</v>
      </c>
      <c r="K82" s="218"/>
      <c r="L82" s="218"/>
      <c r="M82" s="213"/>
      <c r="N82" s="146"/>
    </row>
    <row r="83" spans="1:14" ht="15" customHeight="1" thickBot="1" x14ac:dyDescent="0.25">
      <c r="A83" s="5"/>
      <c r="B83" s="663" t="s">
        <v>209</v>
      </c>
      <c r="C83" s="664"/>
      <c r="D83" s="664"/>
      <c r="E83" s="664"/>
      <c r="F83" s="664"/>
      <c r="G83" s="665"/>
      <c r="H83" s="53">
        <v>0</v>
      </c>
      <c r="I83" s="55">
        <v>0</v>
      </c>
      <c r="J83" s="193">
        <v>0</v>
      </c>
      <c r="K83" s="218"/>
      <c r="L83" s="218"/>
      <c r="M83" s="213"/>
      <c r="N83" s="146"/>
    </row>
    <row r="84" spans="1:14" ht="15" customHeight="1" x14ac:dyDescent="0.2">
      <c r="A84" s="5"/>
      <c r="B84" s="666" t="s">
        <v>210</v>
      </c>
      <c r="C84" s="667"/>
      <c r="D84" s="667"/>
      <c r="E84" s="667" t="s">
        <v>66</v>
      </c>
      <c r="F84" s="667"/>
      <c r="G84" s="762"/>
      <c r="H84" s="157">
        <f>H86+H87+H88+H93+H97+H112+H113+H114</f>
        <v>0</v>
      </c>
      <c r="I84" s="157">
        <f>I86+I87+I88+I93+I97+I112+I113+I114</f>
        <v>0</v>
      </c>
      <c r="J84" s="189">
        <f>J86+J87+J88+J93+J97+J112+J113+J114</f>
        <v>0</v>
      </c>
      <c r="K84" s="216"/>
      <c r="L84" s="216"/>
      <c r="M84" s="213"/>
      <c r="N84" s="146"/>
    </row>
    <row r="85" spans="1:14" ht="15" customHeight="1" thickBot="1" x14ac:dyDescent="0.25">
      <c r="A85" s="5"/>
      <c r="B85" s="668"/>
      <c r="C85" s="669"/>
      <c r="D85" s="669"/>
      <c r="E85" s="771" t="s">
        <v>67</v>
      </c>
      <c r="F85" s="771"/>
      <c r="G85" s="772"/>
      <c r="H85" s="160">
        <v>0</v>
      </c>
      <c r="I85" s="160">
        <v>0</v>
      </c>
      <c r="J85" s="194">
        <v>0</v>
      </c>
      <c r="K85" s="217"/>
      <c r="L85" s="217"/>
      <c r="M85" s="213"/>
      <c r="N85" s="146"/>
    </row>
    <row r="86" spans="1:14" ht="22.5" customHeight="1" x14ac:dyDescent="0.2">
      <c r="A86" s="5"/>
      <c r="B86" s="751" t="s">
        <v>211</v>
      </c>
      <c r="C86" s="752"/>
      <c r="D86" s="752"/>
      <c r="E86" s="773" t="s">
        <v>70</v>
      </c>
      <c r="F86" s="773"/>
      <c r="G86" s="774"/>
      <c r="H86" s="161">
        <v>0</v>
      </c>
      <c r="I86" s="161">
        <v>0</v>
      </c>
      <c r="J86" s="195">
        <v>0</v>
      </c>
      <c r="K86" s="216"/>
      <c r="L86" s="216"/>
      <c r="M86" s="213"/>
      <c r="N86" s="146"/>
    </row>
    <row r="87" spans="1:14" ht="15" customHeight="1" x14ac:dyDescent="0.2">
      <c r="A87" s="5"/>
      <c r="B87" s="753" t="s">
        <v>212</v>
      </c>
      <c r="C87" s="754"/>
      <c r="D87" s="754"/>
      <c r="E87" s="642" t="s">
        <v>68</v>
      </c>
      <c r="F87" s="642"/>
      <c r="G87" s="643"/>
      <c r="H87" s="162">
        <v>0</v>
      </c>
      <c r="I87" s="162">
        <v>0</v>
      </c>
      <c r="J87" s="191">
        <v>0</v>
      </c>
      <c r="K87" s="216"/>
      <c r="L87" s="216"/>
      <c r="M87" s="213"/>
      <c r="N87" s="146"/>
    </row>
    <row r="88" spans="1:14" ht="15" customHeight="1" x14ac:dyDescent="0.2">
      <c r="A88" s="5"/>
      <c r="B88" s="163" t="s">
        <v>213</v>
      </c>
      <c r="C88" s="164"/>
      <c r="D88" s="164"/>
      <c r="E88" s="164"/>
      <c r="F88" s="164"/>
      <c r="G88" s="164"/>
      <c r="H88" s="165">
        <f>SUM(H89:H92)</f>
        <v>0</v>
      </c>
      <c r="I88" s="165">
        <f>SUM(I89:I92)</f>
        <v>0</v>
      </c>
      <c r="J88" s="196">
        <f>SUM(J89:J92)</f>
        <v>0</v>
      </c>
      <c r="K88" s="216"/>
      <c r="L88" s="216"/>
      <c r="M88" s="213"/>
      <c r="N88" s="146"/>
    </row>
    <row r="89" spans="1:14" ht="22.5" customHeight="1" x14ac:dyDescent="0.2">
      <c r="A89" s="5"/>
      <c r="B89" s="670" t="s">
        <v>214</v>
      </c>
      <c r="C89" s="671"/>
      <c r="D89" s="671"/>
      <c r="E89" s="775" t="s">
        <v>69</v>
      </c>
      <c r="F89" s="775"/>
      <c r="G89" s="776"/>
      <c r="H89" s="166">
        <v>0</v>
      </c>
      <c r="I89" s="166">
        <v>0</v>
      </c>
      <c r="J89" s="197">
        <v>0</v>
      </c>
      <c r="K89" s="218"/>
      <c r="L89" s="218"/>
      <c r="M89" s="213"/>
      <c r="N89" s="146"/>
    </row>
    <row r="90" spans="1:14" ht="15" customHeight="1" x14ac:dyDescent="0.2">
      <c r="A90" s="5"/>
      <c r="B90" s="670" t="s">
        <v>215</v>
      </c>
      <c r="C90" s="672"/>
      <c r="D90" s="672"/>
      <c r="E90" s="642" t="s">
        <v>170</v>
      </c>
      <c r="F90" s="642"/>
      <c r="G90" s="642"/>
      <c r="H90" s="166">
        <v>0</v>
      </c>
      <c r="I90" s="166">
        <v>0</v>
      </c>
      <c r="J90" s="197">
        <v>0</v>
      </c>
      <c r="K90" s="217" t="str">
        <f>IF((H90-1200*H74/12)&gt;0,H90-1200*H74/12," ")</f>
        <v xml:space="preserve"> </v>
      </c>
      <c r="L90" s="217" t="str">
        <f>IF((I90-1200*I74/12)&gt;0,I90-1200*I74/12," ")</f>
        <v xml:space="preserve"> </v>
      </c>
      <c r="M90" s="221" t="str">
        <f>IF((J90-1200*J74/12)&gt;0,J90-1200*J74/12," ")</f>
        <v xml:space="preserve"> </v>
      </c>
      <c r="N90" s="146"/>
    </row>
    <row r="91" spans="1:14" ht="22.5" customHeight="1" x14ac:dyDescent="0.2">
      <c r="A91" s="5"/>
      <c r="B91" s="674" t="s">
        <v>216</v>
      </c>
      <c r="C91" s="675"/>
      <c r="D91" s="675"/>
      <c r="E91" s="676" t="s">
        <v>217</v>
      </c>
      <c r="F91" s="676"/>
      <c r="G91" s="677"/>
      <c r="H91" s="167">
        <v>0</v>
      </c>
      <c r="I91" s="167">
        <v>0</v>
      </c>
      <c r="J91" s="198">
        <v>0</v>
      </c>
      <c r="K91" s="217" t="str">
        <f>IF((H91-2500*H74/12)&gt;0,H91-2500*H74/12," ")</f>
        <v xml:space="preserve"> </v>
      </c>
      <c r="L91" s="217" t="str">
        <f>IF((I91-2500*I74/12)&gt;0,I91-2500*I74/12," ")</f>
        <v xml:space="preserve"> </v>
      </c>
      <c r="M91" s="217" t="str">
        <f>IF((J91-2500*J74/12)&gt;0,J91-2500*J74/12," ")</f>
        <v xml:space="preserve"> </v>
      </c>
      <c r="N91" s="146"/>
    </row>
    <row r="92" spans="1:14" ht="22.5" customHeight="1" x14ac:dyDescent="0.2">
      <c r="A92" s="5"/>
      <c r="B92" s="674" t="s">
        <v>218</v>
      </c>
      <c r="C92" s="675"/>
      <c r="D92" s="675"/>
      <c r="E92" s="678" t="s">
        <v>173</v>
      </c>
      <c r="F92" s="678"/>
      <c r="G92" s="679"/>
      <c r="H92" s="167">
        <v>0</v>
      </c>
      <c r="I92" s="167">
        <v>0</v>
      </c>
      <c r="J92" s="198">
        <v>0</v>
      </c>
      <c r="K92" s="217" t="str">
        <f>IF(H92-(750*G79*H74/12)&gt;0,H92-(750*G79*H74/12)," ")</f>
        <v xml:space="preserve"> </v>
      </c>
      <c r="L92" s="217" t="str">
        <f>IF(I92-(750*G79*I74/12)&gt;0,I92-(750*G79*I74/12)," ")</f>
        <v xml:space="preserve"> </v>
      </c>
      <c r="M92" s="217" t="str">
        <f>IF(J92-(750*G79*J74/12)&gt;0,J92-(750*G79*J74/12)," ")</f>
        <v xml:space="preserve"> </v>
      </c>
      <c r="N92" s="146"/>
    </row>
    <row r="93" spans="1:14" ht="15" customHeight="1" x14ac:dyDescent="0.2">
      <c r="A93" s="5"/>
      <c r="B93" s="163" t="s">
        <v>219</v>
      </c>
      <c r="C93" s="164"/>
      <c r="D93" s="164"/>
      <c r="E93" s="164"/>
      <c r="F93" s="164"/>
      <c r="G93" s="164"/>
      <c r="H93" s="165">
        <f>SUM(H94:H96)</f>
        <v>0</v>
      </c>
      <c r="I93" s="165">
        <f>SUM(I94:I96)</f>
        <v>0</v>
      </c>
      <c r="J93" s="196">
        <f>SUM(J94:J96)</f>
        <v>0</v>
      </c>
      <c r="K93" s="216"/>
      <c r="L93" s="216"/>
      <c r="M93" s="213"/>
      <c r="N93" s="146"/>
    </row>
    <row r="94" spans="1:14" ht="22.5" customHeight="1" x14ac:dyDescent="0.2">
      <c r="A94" s="5"/>
      <c r="B94" s="670" t="s">
        <v>220</v>
      </c>
      <c r="C94" s="671"/>
      <c r="D94" s="671"/>
      <c r="E94" s="680" t="s">
        <v>168</v>
      </c>
      <c r="F94" s="680"/>
      <c r="G94" s="681"/>
      <c r="H94" s="166">
        <v>0</v>
      </c>
      <c r="I94" s="166">
        <v>0</v>
      </c>
      <c r="J94" s="197">
        <v>0</v>
      </c>
      <c r="K94" s="217" t="str">
        <f>IF(H94-(150*D79*H74/12)&gt;0,H94-(150*D79*H74/12)," ")</f>
        <v xml:space="preserve"> </v>
      </c>
      <c r="L94" s="217" t="str">
        <f>IF(I94-(150*D79*I74/12)&gt;0,I94-(150*D79*I74/12)," ")</f>
        <v xml:space="preserve"> </v>
      </c>
      <c r="M94" s="217" t="str">
        <f>IF(J94-(150*D79*J74/12)&gt;0,J94-(150*D79*J74/12)," ")</f>
        <v xml:space="preserve"> </v>
      </c>
      <c r="N94" s="146"/>
    </row>
    <row r="95" spans="1:14" ht="15" customHeight="1" x14ac:dyDescent="0.2">
      <c r="A95" s="5"/>
      <c r="B95" s="670" t="s">
        <v>221</v>
      </c>
      <c r="C95" s="671"/>
      <c r="D95" s="671"/>
      <c r="E95" s="642" t="s">
        <v>169</v>
      </c>
      <c r="F95" s="642"/>
      <c r="G95" s="643"/>
      <c r="H95" s="166">
        <v>0</v>
      </c>
      <c r="I95" s="166">
        <v>0</v>
      </c>
      <c r="J95" s="197">
        <v>0</v>
      </c>
      <c r="K95" s="217" t="str">
        <f>IF((H95-250*H74/12)&gt;0,H95-250*H74/12," ")</f>
        <v xml:space="preserve"> </v>
      </c>
      <c r="L95" s="217" t="str">
        <f>IF((I95-250*I74/12)&gt;0,I95-250*I74/12," ")</f>
        <v xml:space="preserve"> </v>
      </c>
      <c r="M95" s="217" t="str">
        <f>IF((J95-250*J74/12)&gt;0,J95-250*J74/12," ")</f>
        <v xml:space="preserve"> </v>
      </c>
      <c r="N95" s="146"/>
    </row>
    <row r="96" spans="1:14" ht="22.5" customHeight="1" x14ac:dyDescent="0.2">
      <c r="A96" s="5"/>
      <c r="B96" s="670" t="s">
        <v>222</v>
      </c>
      <c r="C96" s="671"/>
      <c r="D96" s="671"/>
      <c r="E96" s="678" t="s">
        <v>174</v>
      </c>
      <c r="F96" s="678"/>
      <c r="G96" s="679"/>
      <c r="H96" s="167">
        <v>0</v>
      </c>
      <c r="I96" s="167">
        <v>0</v>
      </c>
      <c r="J96" s="198">
        <v>0</v>
      </c>
      <c r="K96" s="217" t="str">
        <f>IF(H96-(250*D79*H74/12)&gt;0,H96-(250*D79*H74/12)," ")</f>
        <v xml:space="preserve"> </v>
      </c>
      <c r="L96" s="217" t="str">
        <f>IF(I96-(250*D79*I74/12)&gt;0,I96-(250*D79*I74/12)," ")</f>
        <v xml:space="preserve"> </v>
      </c>
      <c r="M96" s="217" t="str">
        <f>IF(J96-(250*D79*J74/12)&gt;0,J96-(250*D79*J74/12)," ")</f>
        <v xml:space="preserve"> </v>
      </c>
      <c r="N96" s="146"/>
    </row>
    <row r="97" spans="1:14" ht="15" customHeight="1" x14ac:dyDescent="0.2">
      <c r="A97" s="5"/>
      <c r="B97" s="163" t="s">
        <v>223</v>
      </c>
      <c r="C97" s="164"/>
      <c r="D97" s="164"/>
      <c r="E97" s="164"/>
      <c r="F97" s="164"/>
      <c r="G97" s="164"/>
      <c r="H97" s="165">
        <f>SUM(H98:H111)</f>
        <v>0</v>
      </c>
      <c r="I97" s="165">
        <f>SUM(I98:I111)</f>
        <v>0</v>
      </c>
      <c r="J97" s="196">
        <f>SUM(J98:J111)</f>
        <v>0</v>
      </c>
      <c r="K97" s="216"/>
      <c r="L97" s="216"/>
      <c r="M97" s="213"/>
      <c r="N97" s="146"/>
    </row>
    <row r="98" spans="1:14" s="6" customFormat="1" ht="15" customHeight="1" x14ac:dyDescent="0.2">
      <c r="A98" s="7"/>
      <c r="B98" s="670" t="s">
        <v>224</v>
      </c>
      <c r="C98" s="671"/>
      <c r="D98" s="671"/>
      <c r="E98" s="642" t="s">
        <v>68</v>
      </c>
      <c r="F98" s="642"/>
      <c r="G98" s="643"/>
      <c r="H98" s="166">
        <v>0</v>
      </c>
      <c r="I98" s="166">
        <v>0</v>
      </c>
      <c r="J98" s="197">
        <v>0</v>
      </c>
      <c r="K98" s="218"/>
      <c r="L98" s="218"/>
      <c r="M98" s="213"/>
      <c r="N98" s="168"/>
    </row>
    <row r="99" spans="1:14" ht="15" customHeight="1" x14ac:dyDescent="0.2">
      <c r="A99" s="5"/>
      <c r="B99" s="670" t="s">
        <v>225</v>
      </c>
      <c r="C99" s="671"/>
      <c r="D99" s="671"/>
      <c r="E99" s="642" t="s">
        <v>68</v>
      </c>
      <c r="F99" s="642"/>
      <c r="G99" s="643"/>
      <c r="H99" s="166">
        <v>0</v>
      </c>
      <c r="I99" s="166">
        <v>0</v>
      </c>
      <c r="J99" s="197">
        <v>0</v>
      </c>
      <c r="K99" s="218"/>
      <c r="L99" s="218"/>
      <c r="M99" s="213"/>
      <c r="N99" s="146"/>
    </row>
    <row r="100" spans="1:14" ht="37.5" customHeight="1" x14ac:dyDescent="0.2">
      <c r="A100" s="5"/>
      <c r="B100" s="777" t="s">
        <v>226</v>
      </c>
      <c r="C100" s="778"/>
      <c r="D100" s="778"/>
      <c r="E100" s="642" t="s">
        <v>167</v>
      </c>
      <c r="F100" s="642"/>
      <c r="G100" s="643"/>
      <c r="H100" s="166">
        <v>0</v>
      </c>
      <c r="I100" s="166">
        <v>0</v>
      </c>
      <c r="J100" s="197">
        <v>0</v>
      </c>
      <c r="K100" s="217" t="str">
        <f>IF((H100-1000*H74/12)&gt;0,H100-1000*H74/12," ")</f>
        <v xml:space="preserve"> </v>
      </c>
      <c r="L100" s="217" t="str">
        <f>IF((I100-1000*I74/12)&gt;0,I100-1000*I74/12," ")</f>
        <v xml:space="preserve"> </v>
      </c>
      <c r="M100" s="217" t="str">
        <f>IF((J100-1000*J74/12)&gt;0,J100-1000*J74/12," ")</f>
        <v xml:space="preserve"> </v>
      </c>
      <c r="N100" s="146"/>
    </row>
    <row r="101" spans="1:14" ht="15" customHeight="1" x14ac:dyDescent="0.2">
      <c r="A101" s="5"/>
      <c r="B101" s="670" t="s">
        <v>227</v>
      </c>
      <c r="C101" s="671"/>
      <c r="D101" s="671"/>
      <c r="E101" s="642" t="s">
        <v>68</v>
      </c>
      <c r="F101" s="642"/>
      <c r="G101" s="643"/>
      <c r="H101" s="166">
        <v>0</v>
      </c>
      <c r="I101" s="166">
        <v>0</v>
      </c>
      <c r="J101" s="197">
        <v>0</v>
      </c>
      <c r="K101" s="218"/>
      <c r="L101" s="218"/>
      <c r="M101" s="213"/>
      <c r="N101" s="146"/>
    </row>
    <row r="102" spans="1:14" ht="15" customHeight="1" x14ac:dyDescent="0.2">
      <c r="A102" s="5"/>
      <c r="B102" s="670" t="s">
        <v>228</v>
      </c>
      <c r="C102" s="672"/>
      <c r="D102" s="672"/>
      <c r="E102" s="642" t="s">
        <v>68</v>
      </c>
      <c r="F102" s="642"/>
      <c r="G102" s="643"/>
      <c r="H102" s="166">
        <v>0</v>
      </c>
      <c r="I102" s="166">
        <v>0</v>
      </c>
      <c r="J102" s="197">
        <v>0</v>
      </c>
      <c r="K102" s="218"/>
      <c r="L102" s="218"/>
      <c r="M102" s="213"/>
      <c r="N102" s="146"/>
    </row>
    <row r="103" spans="1:14" ht="15" customHeight="1" x14ac:dyDescent="0.2">
      <c r="A103" s="5"/>
      <c r="B103" s="670" t="s">
        <v>229</v>
      </c>
      <c r="C103" s="672"/>
      <c r="D103" s="672"/>
      <c r="E103" s="642" t="s">
        <v>68</v>
      </c>
      <c r="F103" s="642"/>
      <c r="G103" s="643"/>
      <c r="H103" s="166">
        <v>0</v>
      </c>
      <c r="I103" s="166">
        <v>0</v>
      </c>
      <c r="J103" s="197">
        <v>0</v>
      </c>
      <c r="K103" s="218"/>
      <c r="L103" s="218"/>
      <c r="M103" s="213"/>
      <c r="N103" s="146"/>
    </row>
    <row r="104" spans="1:14" ht="15" customHeight="1" x14ac:dyDescent="0.2">
      <c r="A104" s="5"/>
      <c r="B104" s="670" t="s">
        <v>230</v>
      </c>
      <c r="C104" s="672"/>
      <c r="D104" s="672"/>
      <c r="E104" s="642" t="s">
        <v>68</v>
      </c>
      <c r="F104" s="642"/>
      <c r="G104" s="643"/>
      <c r="H104" s="166">
        <v>0</v>
      </c>
      <c r="I104" s="166">
        <v>0</v>
      </c>
      <c r="J104" s="197">
        <v>0</v>
      </c>
      <c r="K104" s="218"/>
      <c r="L104" s="218"/>
      <c r="M104" s="213"/>
      <c r="N104" s="146"/>
    </row>
    <row r="105" spans="1:14" ht="22.5" customHeight="1" x14ac:dyDescent="0.2">
      <c r="A105" s="5"/>
      <c r="B105" s="674" t="s">
        <v>231</v>
      </c>
      <c r="C105" s="676"/>
      <c r="D105" s="676"/>
      <c r="E105" s="642" t="s">
        <v>68</v>
      </c>
      <c r="F105" s="642"/>
      <c r="G105" s="643"/>
      <c r="H105" s="166">
        <v>0</v>
      </c>
      <c r="I105" s="166">
        <v>0</v>
      </c>
      <c r="J105" s="197">
        <v>0</v>
      </c>
      <c r="K105" s="218"/>
      <c r="L105" s="218"/>
      <c r="M105" s="213"/>
      <c r="N105" s="146"/>
    </row>
    <row r="106" spans="1:14" ht="15" customHeight="1" x14ac:dyDescent="0.2">
      <c r="A106" s="5"/>
      <c r="B106" s="670" t="s">
        <v>232</v>
      </c>
      <c r="C106" s="671"/>
      <c r="D106" s="671"/>
      <c r="E106" s="642" t="s">
        <v>171</v>
      </c>
      <c r="F106" s="642"/>
      <c r="G106" s="642"/>
      <c r="H106" s="166">
        <v>0</v>
      </c>
      <c r="I106" s="166">
        <v>0</v>
      </c>
      <c r="J106" s="197">
        <v>0</v>
      </c>
      <c r="K106" s="217" t="str">
        <f>IF((H106-1300*H74/12)&gt;0,H106-1300*H74/12," ")</f>
        <v xml:space="preserve"> </v>
      </c>
      <c r="L106" s="217" t="str">
        <f>IF((I106-1300*I74/12)&gt;0,I106-1300*I74/12," ")</f>
        <v xml:space="preserve"> </v>
      </c>
      <c r="M106" s="217" t="str">
        <f>IF((J106-1300*J74/12)&gt;0,J106-1300*J74/12," ")</f>
        <v xml:space="preserve"> </v>
      </c>
      <c r="N106" s="146"/>
    </row>
    <row r="107" spans="1:14" ht="15" customHeight="1" x14ac:dyDescent="0.2">
      <c r="A107" s="5"/>
      <c r="B107" s="670" t="s">
        <v>233</v>
      </c>
      <c r="C107" s="671"/>
      <c r="D107" s="671"/>
      <c r="E107" s="642" t="s">
        <v>68</v>
      </c>
      <c r="F107" s="642"/>
      <c r="G107" s="643"/>
      <c r="H107" s="166">
        <v>0</v>
      </c>
      <c r="I107" s="166">
        <v>0</v>
      </c>
      <c r="J107" s="197">
        <v>0</v>
      </c>
      <c r="K107" s="218"/>
      <c r="L107" s="218"/>
      <c r="M107" s="213"/>
      <c r="N107" s="146"/>
    </row>
    <row r="108" spans="1:14" ht="15" customHeight="1" x14ac:dyDescent="0.2">
      <c r="A108" s="5"/>
      <c r="B108" s="670" t="s">
        <v>234</v>
      </c>
      <c r="C108" s="671"/>
      <c r="D108" s="671"/>
      <c r="E108" s="672" t="s">
        <v>267</v>
      </c>
      <c r="F108" s="672"/>
      <c r="G108" s="673"/>
      <c r="H108" s="167">
        <v>0</v>
      </c>
      <c r="I108" s="167">
        <v>0</v>
      </c>
      <c r="J108" s="198">
        <v>0</v>
      </c>
      <c r="K108" s="217" t="str">
        <f>IF((H108-69.96*H74/12)&gt;0,H108-69.96*H74/12," ")</f>
        <v xml:space="preserve"> </v>
      </c>
      <c r="L108" s="217" t="str">
        <f>IF((I108-69.96*I74/12)&gt;0,I108-69.96*I74/12," ")</f>
        <v xml:space="preserve"> </v>
      </c>
      <c r="M108" s="217" t="str">
        <f>IF((J108-69.96*I74/12)&gt;0,J108-69.96*J74/12," ")</f>
        <v xml:space="preserve"> </v>
      </c>
      <c r="N108" s="146"/>
    </row>
    <row r="109" spans="1:14" ht="15" customHeight="1" x14ac:dyDescent="0.2">
      <c r="A109" s="5"/>
      <c r="B109" s="670" t="s">
        <v>235</v>
      </c>
      <c r="C109" s="671"/>
      <c r="D109" s="671"/>
      <c r="E109" s="672" t="s">
        <v>172</v>
      </c>
      <c r="F109" s="672"/>
      <c r="G109" s="673"/>
      <c r="H109" s="167">
        <v>0</v>
      </c>
      <c r="I109" s="167">
        <v>0</v>
      </c>
      <c r="J109" s="198">
        <v>0</v>
      </c>
      <c r="K109" s="217" t="str">
        <f>IF((H109-50*H74/12)&gt;0,H109-50*H74/12," ")</f>
        <v xml:space="preserve"> </v>
      </c>
      <c r="L109" s="217" t="str">
        <f>IF((I109-50*I74/12)&gt;0,I109-50*I74/12," ")</f>
        <v xml:space="preserve"> </v>
      </c>
      <c r="M109" s="217" t="str">
        <f>IF((J109-50*J74/12)&gt;0,J109-50*J74/12," ")</f>
        <v xml:space="preserve"> </v>
      </c>
      <c r="N109" s="146"/>
    </row>
    <row r="110" spans="1:14" ht="22.5" customHeight="1" x14ac:dyDescent="0.2">
      <c r="A110" s="5"/>
      <c r="B110" s="670" t="s">
        <v>236</v>
      </c>
      <c r="C110" s="671"/>
      <c r="D110" s="671"/>
      <c r="E110" s="676" t="s">
        <v>71</v>
      </c>
      <c r="F110" s="676"/>
      <c r="G110" s="677"/>
      <c r="H110" s="167">
        <v>0</v>
      </c>
      <c r="I110" s="167">
        <v>0</v>
      </c>
      <c r="J110" s="198">
        <v>0</v>
      </c>
      <c r="K110" s="219"/>
      <c r="L110" s="219"/>
      <c r="M110" s="213"/>
      <c r="N110" s="146"/>
    </row>
    <row r="111" spans="1:14" ht="22.5" customHeight="1" x14ac:dyDescent="0.2">
      <c r="A111" s="5"/>
      <c r="B111" s="777" t="s">
        <v>237</v>
      </c>
      <c r="C111" s="778"/>
      <c r="D111" s="778"/>
      <c r="E111" s="672" t="s">
        <v>72</v>
      </c>
      <c r="F111" s="672"/>
      <c r="G111" s="673"/>
      <c r="H111" s="167">
        <v>0</v>
      </c>
      <c r="I111" s="167">
        <v>0</v>
      </c>
      <c r="J111" s="198">
        <v>0</v>
      </c>
      <c r="K111" s="219"/>
      <c r="L111" s="219"/>
      <c r="M111" s="213"/>
      <c r="N111" s="146"/>
    </row>
    <row r="112" spans="1:14" ht="22.5" customHeight="1" x14ac:dyDescent="0.2">
      <c r="A112" s="5"/>
      <c r="B112" s="792" t="s">
        <v>238</v>
      </c>
      <c r="C112" s="793"/>
      <c r="D112" s="793"/>
      <c r="E112" s="794" t="s">
        <v>175</v>
      </c>
      <c r="F112" s="794"/>
      <c r="G112" s="795"/>
      <c r="H112" s="169">
        <v>0</v>
      </c>
      <c r="I112" s="169">
        <v>0</v>
      </c>
      <c r="J112" s="199">
        <v>0</v>
      </c>
      <c r="K112" s="170" t="str">
        <f>IF((H80+H82)*H112&lt;&gt;0,IF((1/(H80+H82)*H112&gt;5%),(1/(H80+H82)*H112)," ")," ")</f>
        <v xml:space="preserve"> </v>
      </c>
      <c r="L112" s="170" t="str">
        <f>IF((I80+I82)*I112&lt;&gt;0,IF((1/(I80+I82)*I112&gt;5%),(1/(I80+I82)*I112)," ")," ")</f>
        <v xml:space="preserve"> </v>
      </c>
      <c r="M112" s="170" t="str">
        <f>IF((J80+J82)*J112&lt;&gt;0,IF((1/(J80+J82)*J112&gt;5%),(1/(J80+J82)*J112)," ")," ")</f>
        <v xml:space="preserve"> </v>
      </c>
      <c r="N112" s="146"/>
    </row>
    <row r="113" spans="1:14" ht="60" customHeight="1" x14ac:dyDescent="0.2">
      <c r="A113" s="5"/>
      <c r="B113" s="796" t="s">
        <v>239</v>
      </c>
      <c r="C113" s="797"/>
      <c r="D113" s="797"/>
      <c r="E113" s="798" t="s">
        <v>240</v>
      </c>
      <c r="F113" s="798"/>
      <c r="G113" s="799"/>
      <c r="H113" s="171">
        <v>0</v>
      </c>
      <c r="I113" s="171">
        <v>0</v>
      </c>
      <c r="J113" s="200">
        <v>0</v>
      </c>
      <c r="K113" s="220"/>
      <c r="L113" s="220"/>
      <c r="M113" s="213"/>
      <c r="N113" s="146"/>
    </row>
    <row r="114" spans="1:14" ht="24.95" customHeight="1" thickBot="1" x14ac:dyDescent="0.25">
      <c r="A114" s="5"/>
      <c r="B114" s="800" t="s">
        <v>241</v>
      </c>
      <c r="C114" s="801"/>
      <c r="D114" s="801"/>
      <c r="E114" s="802" t="s">
        <v>242</v>
      </c>
      <c r="F114" s="802"/>
      <c r="G114" s="802"/>
      <c r="H114" s="172">
        <v>0</v>
      </c>
      <c r="I114" s="172">
        <v>0</v>
      </c>
      <c r="J114" s="201">
        <v>0</v>
      </c>
      <c r="K114" s="220"/>
      <c r="L114" s="220"/>
      <c r="M114" s="213"/>
      <c r="N114" s="146"/>
    </row>
    <row r="115" spans="1:14" ht="15" customHeight="1" x14ac:dyDescent="0.2">
      <c r="A115" s="5"/>
      <c r="B115" s="803" t="s">
        <v>243</v>
      </c>
      <c r="C115" s="788"/>
      <c r="D115" s="788"/>
      <c r="E115" s="788" t="s">
        <v>66</v>
      </c>
      <c r="F115" s="788"/>
      <c r="G115" s="789"/>
      <c r="H115" s="173">
        <f t="shared" ref="H115:J116" si="0">H75+H84</f>
        <v>0</v>
      </c>
      <c r="I115" s="173">
        <f t="shared" si="0"/>
        <v>0</v>
      </c>
      <c r="J115" s="202">
        <f t="shared" si="0"/>
        <v>0</v>
      </c>
      <c r="K115" s="216"/>
      <c r="L115" s="216"/>
      <c r="M115" s="213"/>
      <c r="N115" s="146"/>
    </row>
    <row r="116" spans="1:14" ht="15" customHeight="1" thickBot="1" x14ac:dyDescent="0.25">
      <c r="A116" s="5"/>
      <c r="B116" s="174"/>
      <c r="C116" s="153"/>
      <c r="D116" s="153"/>
      <c r="E116" s="790" t="s">
        <v>67</v>
      </c>
      <c r="F116" s="790"/>
      <c r="G116" s="791"/>
      <c r="H116" s="175">
        <f t="shared" si="0"/>
        <v>0</v>
      </c>
      <c r="I116" s="175">
        <f t="shared" si="0"/>
        <v>0</v>
      </c>
      <c r="J116" s="203">
        <f t="shared" si="0"/>
        <v>0</v>
      </c>
      <c r="K116" s="217"/>
      <c r="L116" s="217"/>
      <c r="M116" s="213"/>
      <c r="N116" s="146"/>
    </row>
    <row r="117" spans="1:14" ht="15" customHeight="1" x14ac:dyDescent="0.2">
      <c r="A117" s="5"/>
      <c r="B117" s="655" t="s">
        <v>244</v>
      </c>
      <c r="C117" s="656"/>
      <c r="D117" s="656"/>
      <c r="E117" s="621" t="s">
        <v>77</v>
      </c>
      <c r="F117" s="621"/>
      <c r="G117" s="622"/>
      <c r="H117" s="176">
        <f t="shared" ref="H117:J118" si="1">H137</f>
        <v>0</v>
      </c>
      <c r="I117" s="176">
        <f t="shared" si="1"/>
        <v>0</v>
      </c>
      <c r="J117" s="204">
        <f t="shared" si="1"/>
        <v>0</v>
      </c>
      <c r="K117" s="218"/>
      <c r="L117" s="218"/>
      <c r="M117" s="213"/>
      <c r="N117" s="146"/>
    </row>
    <row r="118" spans="1:14" ht="50.1" customHeight="1" thickBot="1" x14ac:dyDescent="0.25">
      <c r="A118" s="5"/>
      <c r="B118" s="779" t="s">
        <v>245</v>
      </c>
      <c r="C118" s="780"/>
      <c r="D118" s="780"/>
      <c r="E118" s="625" t="s">
        <v>179</v>
      </c>
      <c r="F118" s="625"/>
      <c r="G118" s="626"/>
      <c r="H118" s="177">
        <f t="shared" si="1"/>
        <v>0</v>
      </c>
      <c r="I118" s="177">
        <f t="shared" si="1"/>
        <v>0</v>
      </c>
      <c r="J118" s="205">
        <f t="shared" si="1"/>
        <v>0</v>
      </c>
      <c r="K118" s="218"/>
      <c r="L118" s="218"/>
      <c r="M118" s="213"/>
      <c r="N118" s="146"/>
    </row>
    <row r="119" spans="1:14" ht="15" customHeight="1" thickBot="1" x14ac:dyDescent="0.25">
      <c r="A119" s="5"/>
      <c r="B119" s="617" t="s">
        <v>246</v>
      </c>
      <c r="C119" s="618"/>
      <c r="D119" s="618"/>
      <c r="E119" s="618"/>
      <c r="F119" s="618"/>
      <c r="G119" s="619"/>
      <c r="H119" s="178">
        <f>ROUND(H115+H117+H118,2)</f>
        <v>0</v>
      </c>
      <c r="I119" s="182">
        <f>ROUND(I115+I117+I118,2)</f>
        <v>0</v>
      </c>
      <c r="J119" s="206">
        <f>ROUND(J115+J117+J118,2)</f>
        <v>0</v>
      </c>
      <c r="K119" s="216"/>
      <c r="L119" s="216"/>
      <c r="M119" s="213"/>
      <c r="N119" s="146"/>
    </row>
    <row r="120" spans="1:14" ht="15" customHeight="1" x14ac:dyDescent="0.2">
      <c r="A120" s="5"/>
      <c r="B120" s="632" t="s">
        <v>247</v>
      </c>
      <c r="C120" s="632"/>
      <c r="D120" s="632"/>
      <c r="E120" s="632"/>
      <c r="F120" s="632"/>
      <c r="G120" s="632"/>
      <c r="H120" s="632"/>
      <c r="I120" s="632"/>
      <c r="J120" s="632"/>
      <c r="K120" s="216"/>
      <c r="L120" s="216"/>
      <c r="M120" s="213"/>
      <c r="N120" s="146"/>
    </row>
    <row r="121" spans="1:14" ht="15" customHeight="1" thickBot="1" x14ac:dyDescent="0.25">
      <c r="A121" s="5"/>
      <c r="B121" s="632"/>
      <c r="C121" s="632"/>
      <c r="D121" s="632"/>
      <c r="E121" s="632"/>
      <c r="F121" s="632"/>
      <c r="G121" s="632"/>
      <c r="H121" s="632"/>
      <c r="I121" s="632"/>
      <c r="J121" s="632"/>
      <c r="K121" s="216"/>
      <c r="L121" s="216"/>
      <c r="M121" s="213"/>
      <c r="N121" s="146"/>
    </row>
    <row r="122" spans="1:14" ht="15" customHeight="1" thickBot="1" x14ac:dyDescent="0.3">
      <c r="A122" s="50"/>
      <c r="B122" s="657" t="s">
        <v>203</v>
      </c>
      <c r="C122" s="658"/>
      <c r="D122" s="636" t="str">
        <f>D69</f>
        <v>xxx</v>
      </c>
      <c r="E122" s="637"/>
      <c r="F122" s="637"/>
      <c r="G122" s="637"/>
      <c r="H122" s="637"/>
      <c r="I122" s="637"/>
      <c r="J122" s="638"/>
      <c r="K122" s="216"/>
      <c r="L122" s="216"/>
      <c r="M122" s="213"/>
      <c r="N122" s="146"/>
    </row>
    <row r="123" spans="1:14" ht="15" customHeight="1" thickBot="1" x14ac:dyDescent="0.25">
      <c r="A123" s="50"/>
      <c r="B123" s="146"/>
      <c r="C123" s="146"/>
      <c r="D123" s="146"/>
      <c r="E123" s="146"/>
      <c r="F123" s="146"/>
      <c r="G123" s="146"/>
      <c r="H123" s="146"/>
      <c r="I123" s="146"/>
      <c r="J123" s="146"/>
      <c r="K123" s="216"/>
      <c r="L123" s="216"/>
      <c r="M123" s="213"/>
      <c r="N123" s="146"/>
    </row>
    <row r="124" spans="1:14" ht="15" customHeight="1" thickBot="1" x14ac:dyDescent="0.25">
      <c r="A124" s="50"/>
      <c r="B124" s="633" t="s">
        <v>248</v>
      </c>
      <c r="C124" s="634"/>
      <c r="D124" s="634"/>
      <c r="E124" s="634"/>
      <c r="F124" s="634"/>
      <c r="G124" s="634"/>
      <c r="H124" s="634"/>
      <c r="I124" s="634"/>
      <c r="J124" s="635"/>
      <c r="K124" s="216"/>
      <c r="L124" s="216"/>
      <c r="M124" s="213"/>
      <c r="N124" s="146"/>
    </row>
    <row r="125" spans="1:14" ht="15" customHeight="1" thickBot="1" x14ac:dyDescent="0.25">
      <c r="A125" s="50"/>
      <c r="B125" s="179"/>
      <c r="C125" s="179"/>
      <c r="D125" s="179"/>
      <c r="E125" s="179"/>
      <c r="F125" s="179"/>
      <c r="G125" s="179"/>
      <c r="H125" s="179"/>
      <c r="I125" s="179"/>
      <c r="J125" s="179"/>
      <c r="K125" s="216"/>
      <c r="L125" s="216"/>
      <c r="M125" s="213"/>
      <c r="N125" s="146"/>
    </row>
    <row r="126" spans="1:14" ht="15" customHeight="1" x14ac:dyDescent="0.25">
      <c r="A126" s="50"/>
      <c r="B126" s="755" t="s">
        <v>75</v>
      </c>
      <c r="C126" s="756"/>
      <c r="D126" s="756"/>
      <c r="E126" s="804"/>
      <c r="F126" s="804"/>
      <c r="G126" s="806" t="s">
        <v>182</v>
      </c>
      <c r="H126" s="241">
        <f t="shared" ref="H126:J127" si="2">H73</f>
        <v>2024</v>
      </c>
      <c r="I126" s="241" t="str">
        <f t="shared" si="2"/>
        <v>Jahr</v>
      </c>
      <c r="J126" s="242" t="str">
        <f t="shared" si="2"/>
        <v>Jahr</v>
      </c>
      <c r="K126" s="216"/>
      <c r="L126" s="216"/>
      <c r="M126" s="213"/>
      <c r="N126" s="146"/>
    </row>
    <row r="127" spans="1:14" ht="15" customHeight="1" thickBot="1" x14ac:dyDescent="0.25">
      <c r="A127" s="5"/>
      <c r="B127" s="757"/>
      <c r="C127" s="758"/>
      <c r="D127" s="758"/>
      <c r="E127" s="805"/>
      <c r="F127" s="805"/>
      <c r="G127" s="807"/>
      <c r="H127" s="243">
        <f t="shared" si="2"/>
        <v>12</v>
      </c>
      <c r="I127" s="243">
        <f t="shared" si="2"/>
        <v>12</v>
      </c>
      <c r="J127" s="244">
        <f t="shared" si="2"/>
        <v>12</v>
      </c>
      <c r="K127" s="215"/>
      <c r="L127" s="215"/>
      <c r="M127" s="213"/>
      <c r="N127" s="146"/>
    </row>
    <row r="128" spans="1:14" ht="15" customHeight="1" thickBot="1" x14ac:dyDescent="0.3">
      <c r="A128" s="5"/>
      <c r="B128" s="785" t="s">
        <v>249</v>
      </c>
      <c r="C128" s="786"/>
      <c r="D128" s="786"/>
      <c r="E128" s="786"/>
      <c r="F128" s="786"/>
      <c r="G128" s="787"/>
      <c r="H128" s="180">
        <f>H76+H85</f>
        <v>0</v>
      </c>
      <c r="I128" s="180">
        <f>I76+I85</f>
        <v>0</v>
      </c>
      <c r="J128" s="209">
        <f>J76+J85</f>
        <v>0</v>
      </c>
      <c r="K128" s="217"/>
      <c r="L128" s="217"/>
      <c r="M128" s="213"/>
      <c r="N128" s="146"/>
    </row>
    <row r="129" spans="1:14" ht="15" customHeight="1" x14ac:dyDescent="0.25">
      <c r="A129" s="5"/>
      <c r="B129" s="781" t="s">
        <v>250</v>
      </c>
      <c r="C129" s="782"/>
      <c r="D129" s="783"/>
      <c r="E129" s="784" t="s">
        <v>76</v>
      </c>
      <c r="F129" s="782"/>
      <c r="G129" s="782"/>
      <c r="H129" s="181">
        <f>SUM(H130:H131)</f>
        <v>0</v>
      </c>
      <c r="I129" s="181">
        <f>SUM(I130:I131)</f>
        <v>0</v>
      </c>
      <c r="J129" s="210">
        <f>SUM(J130:J131)</f>
        <v>0</v>
      </c>
      <c r="K129" s="659" t="str">
        <f>IF((H139+I139+J139)*(H129+I129+J129+H132+I132+J132+H137+I137+J137+H138+I138+J138)&lt;&gt;0,IF((1/(H139+I139+J139)*(H129+I129+J129+H132+I132+J132+H137+I137+J137+H138+I138+J138))&lt;10%,1/(H139+I139+J139)*(H129+I129+J129+H132+I132+J132+H137+I137+J137+H138+I138+J138),""),"")</f>
        <v/>
      </c>
      <c r="L129" s="659"/>
      <c r="M129" s="659"/>
      <c r="N129" s="146"/>
    </row>
    <row r="130" spans="1:14" ht="15" customHeight="1" x14ac:dyDescent="0.2">
      <c r="A130" s="5"/>
      <c r="B130" s="639" t="s">
        <v>251</v>
      </c>
      <c r="C130" s="640"/>
      <c r="D130" s="641"/>
      <c r="E130" s="642"/>
      <c r="F130" s="642"/>
      <c r="G130" s="643"/>
      <c r="H130" s="54">
        <v>0</v>
      </c>
      <c r="I130" s="54">
        <v>0</v>
      </c>
      <c r="J130" s="192">
        <v>0</v>
      </c>
      <c r="K130" s="218"/>
      <c r="L130" s="218"/>
      <c r="M130" s="213"/>
      <c r="N130" s="146"/>
    </row>
    <row r="131" spans="1:14" ht="22.5" customHeight="1" thickBot="1" x14ac:dyDescent="0.25">
      <c r="A131" s="5"/>
      <c r="B131" s="623" t="s">
        <v>252</v>
      </c>
      <c r="C131" s="624"/>
      <c r="D131" s="624"/>
      <c r="E131" s="625" t="s">
        <v>78</v>
      </c>
      <c r="F131" s="625"/>
      <c r="G131" s="626"/>
      <c r="H131" s="55">
        <v>0</v>
      </c>
      <c r="I131" s="55">
        <v>0</v>
      </c>
      <c r="J131" s="193">
        <v>0</v>
      </c>
      <c r="K131" s="218"/>
      <c r="L131" s="218"/>
      <c r="M131" s="213"/>
      <c r="N131" s="146"/>
    </row>
    <row r="132" spans="1:14" ht="15" customHeight="1" x14ac:dyDescent="0.2">
      <c r="A132" s="5"/>
      <c r="B132" s="644" t="s">
        <v>253</v>
      </c>
      <c r="C132" s="645"/>
      <c r="D132" s="646"/>
      <c r="E132" s="647"/>
      <c r="F132" s="648"/>
      <c r="G132" s="648"/>
      <c r="H132" s="181">
        <f>SUM(H133:H135)</f>
        <v>0</v>
      </c>
      <c r="I132" s="181">
        <f>SUM(I133:I135)</f>
        <v>0</v>
      </c>
      <c r="J132" s="210">
        <f>SUM(J133:J135)</f>
        <v>0</v>
      </c>
      <c r="K132" s="216"/>
      <c r="L132" s="216"/>
      <c r="M132" s="213"/>
      <c r="N132" s="146"/>
    </row>
    <row r="133" spans="1:14" ht="15" customHeight="1" x14ac:dyDescent="0.2">
      <c r="A133" s="5"/>
      <c r="B133" s="649" t="s">
        <v>254</v>
      </c>
      <c r="C133" s="650"/>
      <c r="D133" s="650"/>
      <c r="E133" s="650"/>
      <c r="F133" s="650"/>
      <c r="G133" s="651"/>
      <c r="H133" s="54">
        <v>0</v>
      </c>
      <c r="I133" s="54">
        <v>0</v>
      </c>
      <c r="J133" s="192">
        <v>0</v>
      </c>
      <c r="K133" s="218"/>
      <c r="L133" s="218"/>
      <c r="M133" s="213"/>
      <c r="N133" s="146"/>
    </row>
    <row r="134" spans="1:14" ht="15" customHeight="1" x14ac:dyDescent="0.2">
      <c r="A134" s="5"/>
      <c r="B134" s="649" t="s">
        <v>255</v>
      </c>
      <c r="C134" s="650"/>
      <c r="D134" s="650"/>
      <c r="E134" s="650"/>
      <c r="F134" s="650"/>
      <c r="G134" s="651"/>
      <c r="H134" s="54">
        <v>0</v>
      </c>
      <c r="I134" s="54">
        <v>0</v>
      </c>
      <c r="J134" s="192">
        <v>0</v>
      </c>
      <c r="K134" s="218"/>
      <c r="L134" s="218"/>
      <c r="M134" s="213"/>
      <c r="N134" s="146"/>
    </row>
    <row r="135" spans="1:14" ht="15" customHeight="1" thickBot="1" x14ac:dyDescent="0.25">
      <c r="A135" s="5"/>
      <c r="B135" s="652" t="s">
        <v>256</v>
      </c>
      <c r="C135" s="653"/>
      <c r="D135" s="653"/>
      <c r="E135" s="653"/>
      <c r="F135" s="653"/>
      <c r="G135" s="654"/>
      <c r="H135" s="55">
        <v>0</v>
      </c>
      <c r="I135" s="55">
        <v>0</v>
      </c>
      <c r="J135" s="193">
        <v>0</v>
      </c>
      <c r="K135" s="218"/>
      <c r="L135" s="218"/>
      <c r="M135" s="218"/>
      <c r="N135" s="146"/>
    </row>
    <row r="136" spans="1:14" ht="15" customHeight="1" thickBot="1" x14ac:dyDescent="0.25">
      <c r="A136" s="5"/>
      <c r="B136" s="617" t="s">
        <v>257</v>
      </c>
      <c r="C136" s="618"/>
      <c r="D136" s="618"/>
      <c r="E136" s="618"/>
      <c r="F136" s="618"/>
      <c r="G136" s="619"/>
      <c r="H136" s="182">
        <f>H128+H129+H132</f>
        <v>0</v>
      </c>
      <c r="I136" s="182">
        <f>I128+I129+I132</f>
        <v>0</v>
      </c>
      <c r="J136" s="206">
        <f>J128+J129+J132</f>
        <v>0</v>
      </c>
      <c r="K136" s="218"/>
      <c r="L136" s="218"/>
      <c r="M136" s="213"/>
      <c r="N136" s="146"/>
    </row>
    <row r="137" spans="1:14" ht="15" customHeight="1" x14ac:dyDescent="0.2">
      <c r="A137" s="5"/>
      <c r="B137" s="620" t="s">
        <v>258</v>
      </c>
      <c r="C137" s="621"/>
      <c r="D137" s="621"/>
      <c r="E137" s="621" t="s">
        <v>77</v>
      </c>
      <c r="F137" s="621"/>
      <c r="G137" s="622"/>
      <c r="H137" s="183">
        <v>0</v>
      </c>
      <c r="I137" s="183">
        <v>0</v>
      </c>
      <c r="J137" s="211">
        <v>0</v>
      </c>
      <c r="K137" s="218"/>
      <c r="L137" s="218"/>
      <c r="M137" s="213"/>
      <c r="N137" s="146"/>
    </row>
    <row r="138" spans="1:14" ht="50.1" customHeight="1" thickBot="1" x14ac:dyDescent="0.25">
      <c r="A138" s="5"/>
      <c r="B138" s="623" t="s">
        <v>259</v>
      </c>
      <c r="C138" s="624"/>
      <c r="D138" s="624"/>
      <c r="E138" s="625" t="s">
        <v>179</v>
      </c>
      <c r="F138" s="625"/>
      <c r="G138" s="626"/>
      <c r="H138" s="55">
        <v>0</v>
      </c>
      <c r="I138" s="55">
        <v>0</v>
      </c>
      <c r="J138" s="193">
        <v>0</v>
      </c>
      <c r="K138" s="218"/>
      <c r="L138" s="218"/>
      <c r="M138" s="213"/>
      <c r="N138" s="146"/>
    </row>
    <row r="139" spans="1:14" ht="15" customHeight="1" thickBot="1" x14ac:dyDescent="0.25">
      <c r="A139" s="5"/>
      <c r="B139" s="627" t="s">
        <v>260</v>
      </c>
      <c r="C139" s="628"/>
      <c r="D139" s="628"/>
      <c r="E139" s="628"/>
      <c r="F139" s="628"/>
      <c r="G139" s="629"/>
      <c r="H139" s="182">
        <f>ROUND(H136+H137+H138,2)</f>
        <v>0</v>
      </c>
      <c r="I139" s="182">
        <f>ROUND(I136+I137+I138,2)</f>
        <v>0</v>
      </c>
      <c r="J139" s="206">
        <f>ROUND(J136+J137+J138,2)</f>
        <v>0</v>
      </c>
      <c r="K139" s="216"/>
      <c r="L139" s="216"/>
      <c r="M139" s="213"/>
      <c r="N139" s="146"/>
    </row>
    <row r="140" spans="1:14" ht="15" customHeight="1" x14ac:dyDescent="0.25">
      <c r="B140" s="184" t="str">
        <f>IF(H119&lt;&gt;H139,"Achtung: Ausgaben ≠ Einnahmen!!!",IF(I119&lt;&gt;I139,"Achtung: Ausgaben ≠ Einnahmen!!!",IF(J119&lt;&gt;J139,"Achtung: Ausgaben ≠ Einnahmen!!!","")))</f>
        <v/>
      </c>
      <c r="C140" s="147"/>
      <c r="D140" s="147"/>
      <c r="E140" s="147"/>
      <c r="F140" s="147"/>
      <c r="G140" s="147"/>
      <c r="H140" s="147"/>
      <c r="I140" s="185"/>
      <c r="J140" s="185"/>
      <c r="K140" s="148"/>
      <c r="L140" s="148"/>
      <c r="M140" s="147"/>
      <c r="N140" s="147"/>
    </row>
    <row r="141" spans="1:14" ht="15" customHeight="1" x14ac:dyDescent="0.25">
      <c r="B141" s="147"/>
      <c r="C141" s="147"/>
      <c r="D141" s="147"/>
      <c r="E141" s="147"/>
      <c r="F141" s="147"/>
      <c r="G141" s="147"/>
      <c r="H141" s="186"/>
      <c r="I141" s="147"/>
      <c r="J141" s="147"/>
      <c r="K141" s="148"/>
      <c r="L141" s="148"/>
      <c r="M141" s="147"/>
      <c r="N141" s="147"/>
    </row>
    <row r="142" spans="1:14" ht="15" customHeight="1" x14ac:dyDescent="0.2">
      <c r="B142" s="630" t="s">
        <v>261</v>
      </c>
      <c r="C142" s="630"/>
      <c r="D142" s="630"/>
      <c r="E142" s="147"/>
      <c r="F142" s="147"/>
      <c r="G142" s="147"/>
      <c r="H142" s="147"/>
      <c r="I142" s="147"/>
      <c r="J142" s="147"/>
      <c r="K142" s="148"/>
      <c r="L142" s="148"/>
      <c r="M142" s="147"/>
      <c r="N142" s="147"/>
    </row>
    <row r="143" spans="1:14" ht="15" customHeight="1" x14ac:dyDescent="0.2">
      <c r="B143" s="631"/>
      <c r="C143" s="631"/>
      <c r="D143" s="631"/>
      <c r="F143" s="187"/>
      <c r="G143" s="187"/>
      <c r="H143" s="187"/>
      <c r="I143" s="187"/>
      <c r="J143" s="188"/>
      <c r="K143" s="148"/>
      <c r="L143" s="148"/>
      <c r="M143" s="147"/>
      <c r="N143" s="147"/>
    </row>
    <row r="144" spans="1:14" ht="15" customHeight="1" x14ac:dyDescent="0.2">
      <c r="B144" s="1" t="s">
        <v>262</v>
      </c>
      <c r="F144" s="1" t="s">
        <v>5</v>
      </c>
      <c r="K144" s="148"/>
      <c r="L144" s="148"/>
      <c r="M144" s="147"/>
      <c r="N144" s="147"/>
    </row>
    <row r="145" spans="11:14" ht="15" customHeight="1" x14ac:dyDescent="0.2">
      <c r="K145" s="147"/>
      <c r="L145" s="147"/>
      <c r="M145" s="147"/>
      <c r="N145" s="147"/>
    </row>
  </sheetData>
  <sheetProtection algorithmName="SHA-512" hashValue="tf+YBIOtq4vP+9VvVJsSVzVjS+OZfFVQ2iQPSzLuvzexPqb0sSQXdJEcNBkZ0uFBhN+QfID9Wan8ZjggGyiQwQ==" saltValue="lOjTM3+LbTDR9e7hAbDkNg==" spinCount="100000" sheet="1" objects="1" scenarios="1" selectLockedCells="1"/>
  <mergeCells count="120">
    <mergeCell ref="B119:G119"/>
    <mergeCell ref="B120:J121"/>
    <mergeCell ref="B128:G128"/>
    <mergeCell ref="B129:D129"/>
    <mergeCell ref="E129:G129"/>
    <mergeCell ref="B122:C122"/>
    <mergeCell ref="D122:J122"/>
    <mergeCell ref="B124:J124"/>
    <mergeCell ref="B126:D127"/>
    <mergeCell ref="E126:E127"/>
    <mergeCell ref="F126:F127"/>
    <mergeCell ref="G126:G127"/>
    <mergeCell ref="B112:D112"/>
    <mergeCell ref="E112:G112"/>
    <mergeCell ref="E115:G115"/>
    <mergeCell ref="E116:G116"/>
    <mergeCell ref="B118:D118"/>
    <mergeCell ref="E118:G118"/>
    <mergeCell ref="B113:D113"/>
    <mergeCell ref="E113:G113"/>
    <mergeCell ref="B114:D114"/>
    <mergeCell ref="E114:G114"/>
    <mergeCell ref="B115:D115"/>
    <mergeCell ref="B117:D117"/>
    <mergeCell ref="E117:G117"/>
    <mergeCell ref="B107:D107"/>
    <mergeCell ref="E107:G107"/>
    <mergeCell ref="B108:D108"/>
    <mergeCell ref="E108:G108"/>
    <mergeCell ref="B109:D109"/>
    <mergeCell ref="E109:G109"/>
    <mergeCell ref="B110:D110"/>
    <mergeCell ref="E110:G110"/>
    <mergeCell ref="B111:D111"/>
    <mergeCell ref="E111:G111"/>
    <mergeCell ref="B104:D104"/>
    <mergeCell ref="E104:G104"/>
    <mergeCell ref="B105:D105"/>
    <mergeCell ref="E105:G105"/>
    <mergeCell ref="B106:D106"/>
    <mergeCell ref="E106:G106"/>
    <mergeCell ref="B101:D101"/>
    <mergeCell ref="E101:G101"/>
    <mergeCell ref="B102:D102"/>
    <mergeCell ref="E102:G102"/>
    <mergeCell ref="B103:D103"/>
    <mergeCell ref="E103:G103"/>
    <mergeCell ref="B98:D98"/>
    <mergeCell ref="E98:G98"/>
    <mergeCell ref="B99:D99"/>
    <mergeCell ref="E99:G99"/>
    <mergeCell ref="B100:D100"/>
    <mergeCell ref="E100:G100"/>
    <mergeCell ref="B95:D95"/>
    <mergeCell ref="E95:G95"/>
    <mergeCell ref="B96:D96"/>
    <mergeCell ref="E96:G96"/>
    <mergeCell ref="B92:D92"/>
    <mergeCell ref="E92:G92"/>
    <mergeCell ref="B94:D94"/>
    <mergeCell ref="E94:G94"/>
    <mergeCell ref="B89:D89"/>
    <mergeCell ref="E89:G89"/>
    <mergeCell ref="B90:D90"/>
    <mergeCell ref="E90:G90"/>
    <mergeCell ref="B91:D91"/>
    <mergeCell ref="E91:G91"/>
    <mergeCell ref="B80:G80"/>
    <mergeCell ref="B81:G81"/>
    <mergeCell ref="B86:D86"/>
    <mergeCell ref="E86:G86"/>
    <mergeCell ref="B87:D87"/>
    <mergeCell ref="E87:G87"/>
    <mergeCell ref="E84:G84"/>
    <mergeCell ref="E85:G85"/>
    <mergeCell ref="B82:G82"/>
    <mergeCell ref="B83:G83"/>
    <mergeCell ref="B84:D85"/>
    <mergeCell ref="B69:C69"/>
    <mergeCell ref="D69:J69"/>
    <mergeCell ref="B71:J71"/>
    <mergeCell ref="B73:D74"/>
    <mergeCell ref="B75:D76"/>
    <mergeCell ref="E75:G75"/>
    <mergeCell ref="E76:G76"/>
    <mergeCell ref="B79:C79"/>
    <mergeCell ref="E79:F79"/>
    <mergeCell ref="B77:F77"/>
    <mergeCell ref="B78:F78"/>
    <mergeCell ref="B20:C23"/>
    <mergeCell ref="D20:M23"/>
    <mergeCell ref="B24:I25"/>
    <mergeCell ref="J24:M25"/>
    <mergeCell ref="B26:C33"/>
    <mergeCell ref="D26:M33"/>
    <mergeCell ref="B1:M6"/>
    <mergeCell ref="B8:M9"/>
    <mergeCell ref="B10:M12"/>
    <mergeCell ref="B14:C17"/>
    <mergeCell ref="D14:M17"/>
    <mergeCell ref="B18:C19"/>
    <mergeCell ref="D18:G19"/>
    <mergeCell ref="H18:M19"/>
    <mergeCell ref="B135:G135"/>
    <mergeCell ref="B136:G136"/>
    <mergeCell ref="B137:D137"/>
    <mergeCell ref="E137:G137"/>
    <mergeCell ref="B138:D138"/>
    <mergeCell ref="E138:G138"/>
    <mergeCell ref="B139:G139"/>
    <mergeCell ref="B142:D143"/>
    <mergeCell ref="K129:M129"/>
    <mergeCell ref="B130:D130"/>
    <mergeCell ref="E130:G130"/>
    <mergeCell ref="B131:D131"/>
    <mergeCell ref="E131:G131"/>
    <mergeCell ref="B132:D132"/>
    <mergeCell ref="E132:G132"/>
    <mergeCell ref="B133:G133"/>
    <mergeCell ref="B134:G134"/>
  </mergeCells>
  <dataValidations count="1">
    <dataValidation type="list" allowBlank="1" showInputMessage="1" showErrorMessage="1" sqref="D18:G19">
      <formula1>"SR I = Teilraum Innere Stadt,SR II = Teilraum Hallescher Norden,SR III = Teilraum Hallescher Osten,SR IV = Teilraum Hallescher Süden,SR V = Teilraum Hallescher Westen,SRÜ = sozialraumübergreifend = Stadtweite Angebote"</formula1>
    </dataValidation>
  </dataValidations>
  <pageMargins left="0.70866141732283472" right="0.70866141732283472" top="0.78740157480314965" bottom="0.78740157480314965" header="0.31496062992125984" footer="0.31496062992125984"/>
  <pageSetup paperSize="9" scale="66" orientation="portrait" r:id="rId1"/>
  <headerFooter>
    <oddHeader>&amp;C&amp;"Arial,Standard"&amp;A</oddHeader>
    <oddFooter>&amp;C&amp;"Arial,Standard"Seite &amp;P von &amp;N</oddFooter>
  </headerFooter>
  <rowBreaks count="2" manualBreakCount="2">
    <brk id="68" max="13" man="1"/>
    <brk id="121" max="13"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45"/>
  <sheetViews>
    <sheetView showGridLines="0" showRowColHeaders="0" view="pageBreakPreview" zoomScaleNormal="100" zoomScaleSheetLayoutView="100" workbookViewId="0">
      <selection activeCell="D14" sqref="D14:M17"/>
    </sheetView>
  </sheetViews>
  <sheetFormatPr baseColWidth="10" defaultColWidth="11.42578125" defaultRowHeight="15" customHeight="1" x14ac:dyDescent="0.2"/>
  <cols>
    <col min="1" max="1" width="2.5703125" style="1" customWidth="1"/>
    <col min="2" max="10" width="11.42578125" style="1"/>
    <col min="11" max="13" width="8" style="1" customWidth="1"/>
    <col min="14" max="14" width="2.5703125" style="1" customWidth="1"/>
    <col min="15" max="16384" width="11.42578125" style="1"/>
  </cols>
  <sheetData>
    <row r="1" spans="1:13" ht="15" customHeight="1" x14ac:dyDescent="0.2">
      <c r="A1" s="5"/>
      <c r="B1" s="310"/>
      <c r="C1" s="310"/>
      <c r="D1" s="310"/>
      <c r="E1" s="310"/>
      <c r="F1" s="310"/>
      <c r="G1" s="310"/>
      <c r="H1" s="310"/>
      <c r="I1" s="310"/>
      <c r="J1" s="310"/>
      <c r="K1" s="310"/>
      <c r="L1" s="310"/>
      <c r="M1" s="310"/>
    </row>
    <row r="2" spans="1:13" ht="15" customHeight="1" x14ac:dyDescent="0.2">
      <c r="A2" s="5"/>
      <c r="B2" s="310"/>
      <c r="C2" s="310"/>
      <c r="D2" s="310"/>
      <c r="E2" s="310"/>
      <c r="F2" s="310"/>
      <c r="G2" s="310"/>
      <c r="H2" s="310"/>
      <c r="I2" s="310"/>
      <c r="J2" s="310"/>
      <c r="K2" s="310"/>
      <c r="L2" s="310"/>
      <c r="M2" s="310"/>
    </row>
    <row r="3" spans="1:13" ht="15" customHeight="1" x14ac:dyDescent="0.2">
      <c r="A3" s="5"/>
      <c r="B3" s="310"/>
      <c r="C3" s="310"/>
      <c r="D3" s="310"/>
      <c r="E3" s="310"/>
      <c r="F3" s="310"/>
      <c r="G3" s="310"/>
      <c r="H3" s="310"/>
      <c r="I3" s="310"/>
      <c r="J3" s="310"/>
      <c r="K3" s="310"/>
      <c r="L3" s="310"/>
      <c r="M3" s="310"/>
    </row>
    <row r="4" spans="1:13" ht="15" customHeight="1" x14ac:dyDescent="0.2">
      <c r="A4" s="5"/>
      <c r="B4" s="310"/>
      <c r="C4" s="310"/>
      <c r="D4" s="310"/>
      <c r="E4" s="310"/>
      <c r="F4" s="310"/>
      <c r="G4" s="310"/>
      <c r="H4" s="310"/>
      <c r="I4" s="310"/>
      <c r="J4" s="310"/>
      <c r="K4" s="310"/>
      <c r="L4" s="310"/>
      <c r="M4" s="310"/>
    </row>
    <row r="5" spans="1:13" ht="15" customHeight="1" x14ac:dyDescent="0.2">
      <c r="A5" s="5"/>
      <c r="B5" s="310"/>
      <c r="C5" s="310"/>
      <c r="D5" s="310"/>
      <c r="E5" s="310"/>
      <c r="F5" s="310"/>
      <c r="G5" s="310"/>
      <c r="H5" s="310"/>
      <c r="I5" s="310"/>
      <c r="J5" s="310"/>
      <c r="K5" s="310"/>
      <c r="L5" s="310"/>
      <c r="M5" s="310"/>
    </row>
    <row r="6" spans="1:13" ht="15" customHeight="1" x14ac:dyDescent="0.2">
      <c r="A6" s="5"/>
      <c r="B6" s="310"/>
      <c r="C6" s="310"/>
      <c r="D6" s="310"/>
      <c r="E6" s="310"/>
      <c r="F6" s="310"/>
      <c r="G6" s="310"/>
      <c r="H6" s="310"/>
      <c r="I6" s="310"/>
      <c r="J6" s="310"/>
      <c r="K6" s="310"/>
      <c r="L6" s="310"/>
      <c r="M6" s="310"/>
    </row>
    <row r="7" spans="1:13" ht="15" customHeight="1" thickBot="1" x14ac:dyDescent="0.25">
      <c r="A7" s="5"/>
      <c r="B7" s="5"/>
      <c r="C7" s="5"/>
      <c r="D7" s="5"/>
      <c r="E7" s="5"/>
      <c r="F7" s="5"/>
      <c r="G7" s="5"/>
      <c r="H7" s="5"/>
      <c r="I7" s="5"/>
      <c r="J7" s="5"/>
      <c r="K7" s="5"/>
      <c r="L7" s="5"/>
      <c r="M7" s="5"/>
    </row>
    <row r="8" spans="1:13" ht="15" customHeight="1" x14ac:dyDescent="0.2">
      <c r="A8" s="5"/>
      <c r="B8" s="682" t="s">
        <v>114</v>
      </c>
      <c r="C8" s="683"/>
      <c r="D8" s="683"/>
      <c r="E8" s="683"/>
      <c r="F8" s="683"/>
      <c r="G8" s="683"/>
      <c r="H8" s="683"/>
      <c r="I8" s="683"/>
      <c r="J8" s="683"/>
      <c r="K8" s="684"/>
      <c r="L8" s="684"/>
      <c r="M8" s="685"/>
    </row>
    <row r="9" spans="1:13" ht="15" customHeight="1" x14ac:dyDescent="0.2">
      <c r="A9" s="5"/>
      <c r="B9" s="686"/>
      <c r="C9" s="687"/>
      <c r="D9" s="687"/>
      <c r="E9" s="687"/>
      <c r="F9" s="687"/>
      <c r="G9" s="687"/>
      <c r="H9" s="687"/>
      <c r="I9" s="687"/>
      <c r="J9" s="687"/>
      <c r="K9" s="688"/>
      <c r="L9" s="688"/>
      <c r="M9" s="689"/>
    </row>
    <row r="10" spans="1:13" ht="15" customHeight="1" x14ac:dyDescent="0.2">
      <c r="A10" s="5"/>
      <c r="B10" s="690" t="s">
        <v>271</v>
      </c>
      <c r="C10" s="691"/>
      <c r="D10" s="691"/>
      <c r="E10" s="691"/>
      <c r="F10" s="691"/>
      <c r="G10" s="691"/>
      <c r="H10" s="691"/>
      <c r="I10" s="691"/>
      <c r="J10" s="691"/>
      <c r="K10" s="691"/>
      <c r="L10" s="691"/>
      <c r="M10" s="692"/>
    </row>
    <row r="11" spans="1:13" ht="15" customHeight="1" x14ac:dyDescent="0.2">
      <c r="A11" s="5"/>
      <c r="B11" s="693"/>
      <c r="C11" s="694"/>
      <c r="D11" s="694"/>
      <c r="E11" s="694"/>
      <c r="F11" s="694"/>
      <c r="G11" s="694"/>
      <c r="H11" s="694"/>
      <c r="I11" s="694"/>
      <c r="J11" s="694"/>
      <c r="K11" s="694"/>
      <c r="L11" s="694"/>
      <c r="M11" s="695"/>
    </row>
    <row r="12" spans="1:13" ht="15" customHeight="1" thickBot="1" x14ac:dyDescent="0.25">
      <c r="A12" s="5"/>
      <c r="B12" s="696"/>
      <c r="C12" s="697"/>
      <c r="D12" s="697"/>
      <c r="E12" s="697"/>
      <c r="F12" s="697"/>
      <c r="G12" s="697"/>
      <c r="H12" s="697"/>
      <c r="I12" s="697"/>
      <c r="J12" s="697"/>
      <c r="K12" s="697"/>
      <c r="L12" s="697"/>
      <c r="M12" s="698"/>
    </row>
    <row r="13" spans="1:13" ht="15" customHeight="1" thickBot="1" x14ac:dyDescent="0.25">
      <c r="A13" s="5"/>
      <c r="B13" s="5"/>
      <c r="C13" s="5"/>
      <c r="D13" s="5"/>
      <c r="E13" s="5"/>
      <c r="F13" s="5"/>
      <c r="G13" s="5"/>
      <c r="H13" s="5"/>
      <c r="I13" s="5"/>
      <c r="J13" s="5"/>
      <c r="K13" s="5"/>
      <c r="L13" s="5"/>
      <c r="M13" s="5"/>
    </row>
    <row r="14" spans="1:13" ht="15" customHeight="1" x14ac:dyDescent="0.2">
      <c r="A14" s="5"/>
      <c r="B14" s="699" t="s">
        <v>121</v>
      </c>
      <c r="C14" s="700"/>
      <c r="D14" s="705" t="s">
        <v>58</v>
      </c>
      <c r="E14" s="706"/>
      <c r="F14" s="706"/>
      <c r="G14" s="706"/>
      <c r="H14" s="706"/>
      <c r="I14" s="706"/>
      <c r="J14" s="706"/>
      <c r="K14" s="706"/>
      <c r="L14" s="706"/>
      <c r="M14" s="707"/>
    </row>
    <row r="15" spans="1:13" ht="15" customHeight="1" x14ac:dyDescent="0.2">
      <c r="A15" s="5"/>
      <c r="B15" s="701"/>
      <c r="C15" s="702"/>
      <c r="D15" s="708"/>
      <c r="E15" s="709"/>
      <c r="F15" s="709"/>
      <c r="G15" s="709"/>
      <c r="H15" s="709"/>
      <c r="I15" s="709"/>
      <c r="J15" s="709"/>
      <c r="K15" s="709"/>
      <c r="L15" s="709"/>
      <c r="M15" s="710"/>
    </row>
    <row r="16" spans="1:13" ht="15" customHeight="1" x14ac:dyDescent="0.2">
      <c r="A16" s="5"/>
      <c r="B16" s="701"/>
      <c r="C16" s="702"/>
      <c r="D16" s="708"/>
      <c r="E16" s="709"/>
      <c r="F16" s="709"/>
      <c r="G16" s="709"/>
      <c r="H16" s="709"/>
      <c r="I16" s="709"/>
      <c r="J16" s="709"/>
      <c r="K16" s="709"/>
      <c r="L16" s="709"/>
      <c r="M16" s="710"/>
    </row>
    <row r="17" spans="1:13" ht="15" customHeight="1" x14ac:dyDescent="0.2">
      <c r="A17" s="5"/>
      <c r="B17" s="703"/>
      <c r="C17" s="704"/>
      <c r="D17" s="711"/>
      <c r="E17" s="712"/>
      <c r="F17" s="712"/>
      <c r="G17" s="712"/>
      <c r="H17" s="712"/>
      <c r="I17" s="712"/>
      <c r="J17" s="712"/>
      <c r="K17" s="712"/>
      <c r="L17" s="712"/>
      <c r="M17" s="713"/>
    </row>
    <row r="18" spans="1:13" ht="15" customHeight="1" x14ac:dyDescent="0.2">
      <c r="A18" s="5"/>
      <c r="B18" s="733" t="s">
        <v>63</v>
      </c>
      <c r="C18" s="734"/>
      <c r="D18" s="714"/>
      <c r="E18" s="715"/>
      <c r="F18" s="715"/>
      <c r="G18" s="716"/>
      <c r="H18" s="723"/>
      <c r="I18" s="723"/>
      <c r="J18" s="723"/>
      <c r="K18" s="724"/>
      <c r="L18" s="724"/>
      <c r="M18" s="725"/>
    </row>
    <row r="19" spans="1:13" ht="15" customHeight="1" x14ac:dyDescent="0.2">
      <c r="A19" s="5"/>
      <c r="B19" s="703"/>
      <c r="C19" s="704"/>
      <c r="D19" s="717"/>
      <c r="E19" s="718"/>
      <c r="F19" s="718"/>
      <c r="G19" s="719"/>
      <c r="H19" s="723"/>
      <c r="I19" s="723"/>
      <c r="J19" s="723"/>
      <c r="K19" s="724"/>
      <c r="L19" s="724"/>
      <c r="M19" s="725"/>
    </row>
    <row r="20" spans="1:13" ht="15" customHeight="1" x14ac:dyDescent="0.2">
      <c r="A20" s="5"/>
      <c r="B20" s="729" t="s">
        <v>64</v>
      </c>
      <c r="C20" s="370"/>
      <c r="D20" s="720"/>
      <c r="E20" s="721"/>
      <c r="F20" s="721"/>
      <c r="G20" s="721"/>
      <c r="H20" s="721"/>
      <c r="I20" s="721"/>
      <c r="J20" s="721"/>
      <c r="K20" s="721"/>
      <c r="L20" s="721"/>
      <c r="M20" s="722"/>
    </row>
    <row r="21" spans="1:13" ht="15" customHeight="1" x14ac:dyDescent="0.2">
      <c r="A21" s="5"/>
      <c r="B21" s="730"/>
      <c r="C21" s="731"/>
      <c r="D21" s="708"/>
      <c r="E21" s="709"/>
      <c r="F21" s="709"/>
      <c r="G21" s="709"/>
      <c r="H21" s="709"/>
      <c r="I21" s="709"/>
      <c r="J21" s="709"/>
      <c r="K21" s="709"/>
      <c r="L21" s="709"/>
      <c r="M21" s="710"/>
    </row>
    <row r="22" spans="1:13" ht="15" customHeight="1" x14ac:dyDescent="0.2">
      <c r="A22" s="5"/>
      <c r="B22" s="730"/>
      <c r="C22" s="731"/>
      <c r="D22" s="708"/>
      <c r="E22" s="709"/>
      <c r="F22" s="709"/>
      <c r="G22" s="709"/>
      <c r="H22" s="709"/>
      <c r="I22" s="709"/>
      <c r="J22" s="709"/>
      <c r="K22" s="709"/>
      <c r="L22" s="709"/>
      <c r="M22" s="710"/>
    </row>
    <row r="23" spans="1:13" ht="15" customHeight="1" x14ac:dyDescent="0.2">
      <c r="A23" s="5"/>
      <c r="B23" s="732"/>
      <c r="C23" s="373"/>
      <c r="D23" s="711"/>
      <c r="E23" s="712"/>
      <c r="F23" s="712"/>
      <c r="G23" s="712"/>
      <c r="H23" s="712"/>
      <c r="I23" s="712"/>
      <c r="J23" s="712"/>
      <c r="K23" s="712"/>
      <c r="L23" s="712"/>
      <c r="M23" s="713"/>
    </row>
    <row r="24" spans="1:13" ht="15" customHeight="1" x14ac:dyDescent="0.2">
      <c r="A24" s="5"/>
      <c r="B24" s="737" t="s">
        <v>122</v>
      </c>
      <c r="C24" s="738"/>
      <c r="D24" s="738"/>
      <c r="E24" s="738"/>
      <c r="F24" s="738"/>
      <c r="G24" s="738"/>
      <c r="H24" s="738"/>
      <c r="I24" s="739"/>
      <c r="J24" s="746">
        <f>G79</f>
        <v>0</v>
      </c>
      <c r="K24" s="747"/>
      <c r="L24" s="747"/>
      <c r="M24" s="748"/>
    </row>
    <row r="25" spans="1:13" ht="15" customHeight="1" x14ac:dyDescent="0.2">
      <c r="A25" s="5"/>
      <c r="B25" s="740"/>
      <c r="C25" s="741"/>
      <c r="D25" s="741"/>
      <c r="E25" s="741"/>
      <c r="F25" s="741"/>
      <c r="G25" s="741"/>
      <c r="H25" s="741"/>
      <c r="I25" s="742"/>
      <c r="J25" s="749"/>
      <c r="K25" s="750"/>
      <c r="L25" s="750"/>
      <c r="M25" s="748"/>
    </row>
    <row r="26" spans="1:13" ht="15" customHeight="1" x14ac:dyDescent="0.2">
      <c r="A26" s="5"/>
      <c r="B26" s="729" t="s">
        <v>65</v>
      </c>
      <c r="C26" s="370"/>
      <c r="D26" s="720"/>
      <c r="E26" s="721"/>
      <c r="F26" s="721"/>
      <c r="G26" s="721"/>
      <c r="H26" s="721"/>
      <c r="I26" s="721"/>
      <c r="J26" s="721"/>
      <c r="K26" s="721"/>
      <c r="L26" s="721"/>
      <c r="M26" s="722"/>
    </row>
    <row r="27" spans="1:13" ht="15" customHeight="1" x14ac:dyDescent="0.2">
      <c r="A27" s="5"/>
      <c r="B27" s="730"/>
      <c r="C27" s="731"/>
      <c r="D27" s="708"/>
      <c r="E27" s="709"/>
      <c r="F27" s="709"/>
      <c r="G27" s="709"/>
      <c r="H27" s="709"/>
      <c r="I27" s="709"/>
      <c r="J27" s="709"/>
      <c r="K27" s="709"/>
      <c r="L27" s="709"/>
      <c r="M27" s="710"/>
    </row>
    <row r="28" spans="1:13" ht="15" customHeight="1" x14ac:dyDescent="0.2">
      <c r="A28" s="5"/>
      <c r="B28" s="730"/>
      <c r="C28" s="731"/>
      <c r="D28" s="708"/>
      <c r="E28" s="709"/>
      <c r="F28" s="709"/>
      <c r="G28" s="709"/>
      <c r="H28" s="709"/>
      <c r="I28" s="709"/>
      <c r="J28" s="709"/>
      <c r="K28" s="709"/>
      <c r="L28" s="709"/>
      <c r="M28" s="710"/>
    </row>
    <row r="29" spans="1:13" ht="15" customHeight="1" x14ac:dyDescent="0.2">
      <c r="A29" s="5"/>
      <c r="B29" s="730"/>
      <c r="C29" s="731"/>
      <c r="D29" s="708"/>
      <c r="E29" s="709"/>
      <c r="F29" s="709"/>
      <c r="G29" s="709"/>
      <c r="H29" s="709"/>
      <c r="I29" s="709"/>
      <c r="J29" s="709"/>
      <c r="K29" s="709"/>
      <c r="L29" s="709"/>
      <c r="M29" s="710"/>
    </row>
    <row r="30" spans="1:13" ht="15" customHeight="1" x14ac:dyDescent="0.2">
      <c r="A30" s="5"/>
      <c r="B30" s="730"/>
      <c r="C30" s="731"/>
      <c r="D30" s="708"/>
      <c r="E30" s="709"/>
      <c r="F30" s="709"/>
      <c r="G30" s="709"/>
      <c r="H30" s="709"/>
      <c r="I30" s="709"/>
      <c r="J30" s="709"/>
      <c r="K30" s="709"/>
      <c r="L30" s="709"/>
      <c r="M30" s="710"/>
    </row>
    <row r="31" spans="1:13" ht="15" customHeight="1" x14ac:dyDescent="0.2">
      <c r="A31" s="5"/>
      <c r="B31" s="730"/>
      <c r="C31" s="731"/>
      <c r="D31" s="708"/>
      <c r="E31" s="709"/>
      <c r="F31" s="709"/>
      <c r="G31" s="709"/>
      <c r="H31" s="709"/>
      <c r="I31" s="709"/>
      <c r="J31" s="709"/>
      <c r="K31" s="709"/>
      <c r="L31" s="709"/>
      <c r="M31" s="710"/>
    </row>
    <row r="32" spans="1:13" ht="15" customHeight="1" x14ac:dyDescent="0.2">
      <c r="A32" s="5"/>
      <c r="B32" s="730"/>
      <c r="C32" s="731"/>
      <c r="D32" s="708"/>
      <c r="E32" s="709"/>
      <c r="F32" s="709"/>
      <c r="G32" s="709"/>
      <c r="H32" s="709"/>
      <c r="I32" s="709"/>
      <c r="J32" s="709"/>
      <c r="K32" s="709"/>
      <c r="L32" s="709"/>
      <c r="M32" s="710"/>
    </row>
    <row r="33" spans="1:13" ht="15" customHeight="1" thickBot="1" x14ac:dyDescent="0.25">
      <c r="A33" s="5"/>
      <c r="B33" s="735"/>
      <c r="C33" s="736"/>
      <c r="D33" s="726"/>
      <c r="E33" s="727"/>
      <c r="F33" s="727"/>
      <c r="G33" s="727"/>
      <c r="H33" s="727"/>
      <c r="I33" s="727"/>
      <c r="J33" s="727"/>
      <c r="K33" s="727"/>
      <c r="L33" s="727"/>
      <c r="M33" s="728"/>
    </row>
    <row r="34" spans="1:13" ht="15" customHeight="1" x14ac:dyDescent="0.2">
      <c r="A34" s="5"/>
      <c r="B34" s="5"/>
      <c r="C34" s="5"/>
      <c r="D34" s="5"/>
      <c r="E34" s="5"/>
      <c r="F34" s="5"/>
      <c r="G34" s="5"/>
      <c r="H34" s="5"/>
      <c r="I34" s="5"/>
      <c r="J34" s="5"/>
      <c r="K34" s="5"/>
      <c r="L34" s="5"/>
      <c r="M34" s="5"/>
    </row>
    <row r="35" spans="1:13" ht="15" customHeight="1" x14ac:dyDescent="0.2">
      <c r="A35" s="5"/>
      <c r="B35" s="5"/>
      <c r="C35" s="5"/>
      <c r="D35" s="5"/>
      <c r="E35" s="5"/>
      <c r="F35" s="5"/>
      <c r="G35" s="5"/>
      <c r="H35" s="5"/>
      <c r="I35" s="5"/>
      <c r="J35" s="5"/>
      <c r="K35" s="5"/>
      <c r="L35" s="5"/>
      <c r="M35" s="5"/>
    </row>
    <row r="36" spans="1:13" ht="15" customHeight="1" x14ac:dyDescent="0.2">
      <c r="A36" s="5"/>
      <c r="B36" s="5"/>
      <c r="C36" s="5"/>
      <c r="D36" s="5"/>
      <c r="E36" s="5"/>
      <c r="F36" s="5"/>
      <c r="G36" s="5"/>
      <c r="H36" s="5"/>
      <c r="I36" s="5"/>
      <c r="J36" s="5"/>
      <c r="K36" s="5"/>
      <c r="L36" s="5"/>
      <c r="M36" s="5"/>
    </row>
    <row r="37" spans="1:13" ht="15" customHeight="1" x14ac:dyDescent="0.2">
      <c r="A37" s="5"/>
      <c r="B37" s="5"/>
      <c r="C37" s="5"/>
      <c r="D37" s="5"/>
      <c r="E37" s="5"/>
      <c r="F37" s="5"/>
      <c r="G37" s="5"/>
      <c r="H37" s="5"/>
      <c r="I37" s="5"/>
      <c r="J37" s="5"/>
      <c r="K37" s="5"/>
      <c r="L37" s="5"/>
      <c r="M37" s="5"/>
    </row>
    <row r="38" spans="1:13" ht="15" customHeight="1" x14ac:dyDescent="0.2">
      <c r="A38" s="5"/>
      <c r="B38" s="5"/>
      <c r="C38" s="5"/>
      <c r="D38" s="5"/>
      <c r="E38" s="5"/>
      <c r="F38" s="5"/>
      <c r="G38" s="5"/>
      <c r="H38" s="5"/>
      <c r="I38" s="5"/>
      <c r="J38" s="5"/>
      <c r="K38" s="5"/>
      <c r="L38" s="5"/>
      <c r="M38" s="5"/>
    </row>
    <row r="39" spans="1:13" ht="15" customHeight="1" x14ac:dyDescent="0.2">
      <c r="A39" s="5"/>
      <c r="B39" s="5"/>
      <c r="C39" s="5"/>
      <c r="D39" s="5"/>
      <c r="E39" s="5"/>
      <c r="F39" s="5"/>
      <c r="G39" s="5"/>
      <c r="H39" s="5"/>
      <c r="I39" s="5"/>
      <c r="J39" s="5"/>
      <c r="K39" s="5"/>
      <c r="L39" s="5"/>
      <c r="M39" s="5"/>
    </row>
    <row r="40" spans="1:13" ht="15" customHeight="1" x14ac:dyDescent="0.2">
      <c r="A40" s="5"/>
      <c r="B40" s="5"/>
      <c r="C40" s="5"/>
      <c r="D40" s="5"/>
      <c r="E40" s="5"/>
      <c r="F40" s="5"/>
      <c r="G40" s="5"/>
      <c r="H40" s="5"/>
      <c r="I40" s="5"/>
      <c r="J40" s="5"/>
      <c r="K40" s="5"/>
      <c r="L40" s="5"/>
      <c r="M40" s="5"/>
    </row>
    <row r="41" spans="1:13" ht="15" customHeight="1" x14ac:dyDescent="0.2">
      <c r="A41" s="5"/>
      <c r="B41" s="5"/>
      <c r="C41" s="5"/>
      <c r="D41" s="5"/>
      <c r="E41" s="5"/>
      <c r="F41" s="5"/>
      <c r="G41" s="5"/>
      <c r="H41" s="5"/>
      <c r="I41" s="5"/>
      <c r="J41" s="5"/>
      <c r="K41" s="5"/>
      <c r="L41" s="5"/>
      <c r="M41" s="5"/>
    </row>
    <row r="42" spans="1:13" ht="15" customHeight="1" x14ac:dyDescent="0.2">
      <c r="A42" s="5"/>
      <c r="B42" s="5"/>
      <c r="C42" s="5"/>
      <c r="D42" s="5"/>
      <c r="E42" s="5"/>
      <c r="F42" s="5"/>
      <c r="G42" s="5"/>
      <c r="H42" s="5"/>
      <c r="I42" s="5"/>
      <c r="J42" s="5"/>
      <c r="K42" s="5"/>
      <c r="L42" s="5"/>
      <c r="M42" s="5"/>
    </row>
    <row r="43" spans="1:13" ht="15" customHeight="1" x14ac:dyDescent="0.2">
      <c r="A43" s="5"/>
      <c r="B43" s="5"/>
      <c r="C43" s="5"/>
      <c r="D43" s="5"/>
      <c r="E43" s="5"/>
      <c r="F43" s="5"/>
      <c r="G43" s="5"/>
      <c r="H43" s="5"/>
      <c r="I43" s="5"/>
      <c r="J43" s="5"/>
      <c r="K43" s="5"/>
      <c r="L43" s="5"/>
      <c r="M43" s="5"/>
    </row>
    <row r="44" spans="1:13" ht="15" customHeight="1" x14ac:dyDescent="0.2">
      <c r="A44" s="5"/>
      <c r="B44" s="5"/>
      <c r="C44" s="5"/>
      <c r="D44" s="5"/>
      <c r="E44" s="5"/>
      <c r="F44" s="5"/>
      <c r="G44" s="5"/>
      <c r="H44" s="5"/>
      <c r="I44" s="5"/>
      <c r="J44" s="5"/>
      <c r="K44" s="5"/>
      <c r="L44" s="5"/>
      <c r="M44" s="5"/>
    </row>
    <row r="45" spans="1:13" ht="15" customHeight="1" x14ac:dyDescent="0.2">
      <c r="A45" s="5"/>
      <c r="B45" s="5"/>
      <c r="C45" s="5"/>
      <c r="D45" s="5"/>
      <c r="E45" s="5"/>
      <c r="F45" s="5"/>
      <c r="G45" s="5"/>
      <c r="H45" s="5"/>
      <c r="I45" s="5"/>
      <c r="J45" s="5"/>
      <c r="K45" s="5"/>
      <c r="L45" s="5"/>
      <c r="M45" s="5"/>
    </row>
    <row r="46" spans="1:13" ht="15" customHeight="1" x14ac:dyDescent="0.2">
      <c r="A46" s="5"/>
      <c r="B46" s="5"/>
      <c r="C46" s="5"/>
      <c r="D46" s="5"/>
      <c r="E46" s="5"/>
      <c r="F46" s="5"/>
      <c r="G46" s="5"/>
      <c r="H46" s="5"/>
      <c r="I46" s="5"/>
      <c r="J46" s="5"/>
      <c r="K46" s="5"/>
      <c r="L46" s="5"/>
      <c r="M46" s="5"/>
    </row>
    <row r="47" spans="1:13" ht="15" customHeight="1" x14ac:dyDescent="0.2">
      <c r="A47" s="5"/>
      <c r="B47" s="5"/>
      <c r="C47" s="5"/>
      <c r="D47" s="5"/>
      <c r="E47" s="5"/>
      <c r="F47" s="5"/>
      <c r="G47" s="5"/>
      <c r="H47" s="5"/>
      <c r="I47" s="5"/>
      <c r="J47" s="5"/>
      <c r="K47" s="5"/>
      <c r="L47" s="5"/>
      <c r="M47" s="5"/>
    </row>
    <row r="48" spans="1:13" ht="15" customHeight="1" x14ac:dyDescent="0.2">
      <c r="A48" s="5"/>
      <c r="B48" s="5"/>
      <c r="C48" s="5"/>
      <c r="D48" s="5"/>
      <c r="E48" s="5"/>
      <c r="F48" s="5"/>
      <c r="G48" s="5"/>
      <c r="H48" s="5"/>
      <c r="I48" s="5"/>
      <c r="J48" s="5"/>
      <c r="K48" s="5"/>
      <c r="L48" s="5"/>
      <c r="M48" s="5"/>
    </row>
    <row r="49" spans="1:13" ht="15" customHeight="1" x14ac:dyDescent="0.2">
      <c r="A49" s="5"/>
      <c r="B49" s="5"/>
      <c r="C49" s="5"/>
      <c r="D49" s="5"/>
      <c r="E49" s="5"/>
      <c r="F49" s="5"/>
      <c r="G49" s="5"/>
      <c r="H49" s="5"/>
      <c r="I49" s="5"/>
      <c r="J49" s="5"/>
      <c r="K49" s="5"/>
      <c r="L49" s="5"/>
      <c r="M49" s="5"/>
    </row>
    <row r="50" spans="1:13" ht="15" customHeight="1" x14ac:dyDescent="0.2">
      <c r="A50" s="5"/>
      <c r="B50" s="5"/>
      <c r="C50" s="5"/>
      <c r="D50" s="5"/>
      <c r="E50" s="5"/>
      <c r="F50" s="5"/>
      <c r="G50" s="5"/>
      <c r="H50" s="5"/>
      <c r="I50" s="5"/>
      <c r="J50" s="5"/>
      <c r="K50" s="5"/>
      <c r="L50" s="5"/>
      <c r="M50" s="5"/>
    </row>
    <row r="51" spans="1:13" ht="15" customHeight="1" x14ac:dyDescent="0.2">
      <c r="A51" s="5"/>
      <c r="B51" s="5"/>
      <c r="C51" s="5"/>
      <c r="D51" s="5"/>
      <c r="E51" s="5"/>
      <c r="F51" s="5"/>
      <c r="G51" s="5"/>
      <c r="H51" s="5"/>
      <c r="I51" s="5"/>
      <c r="J51" s="5"/>
      <c r="K51" s="5"/>
      <c r="L51" s="5"/>
      <c r="M51" s="5"/>
    </row>
    <row r="52" spans="1:13" ht="15" customHeight="1" x14ac:dyDescent="0.2">
      <c r="A52" s="5"/>
      <c r="B52" s="5"/>
      <c r="C52" s="5"/>
      <c r="D52" s="5"/>
      <c r="E52" s="5"/>
      <c r="F52" s="5"/>
      <c r="G52" s="5"/>
      <c r="H52" s="5"/>
      <c r="I52" s="5"/>
      <c r="J52" s="5"/>
      <c r="K52" s="5"/>
      <c r="L52" s="5"/>
      <c r="M52" s="5"/>
    </row>
    <row r="53" spans="1:13" ht="15" customHeight="1" x14ac:dyDescent="0.2">
      <c r="A53" s="5"/>
      <c r="B53" s="5"/>
      <c r="C53" s="5"/>
      <c r="D53" s="5"/>
      <c r="E53" s="5"/>
      <c r="F53" s="5"/>
      <c r="G53" s="5"/>
      <c r="H53" s="5"/>
      <c r="I53" s="5"/>
      <c r="J53" s="5"/>
      <c r="K53" s="5"/>
      <c r="L53" s="5"/>
      <c r="M53" s="5"/>
    </row>
    <row r="54" spans="1:13" ht="15" customHeight="1" x14ac:dyDescent="0.2">
      <c r="A54" s="5"/>
      <c r="B54" s="5"/>
      <c r="C54" s="5"/>
      <c r="D54" s="5"/>
      <c r="E54" s="5"/>
      <c r="F54" s="5"/>
      <c r="G54" s="5"/>
      <c r="H54" s="5"/>
      <c r="I54" s="5"/>
      <c r="J54" s="5"/>
      <c r="K54" s="5"/>
      <c r="L54" s="5"/>
      <c r="M54" s="5"/>
    </row>
    <row r="55" spans="1:13" ht="15" customHeight="1" x14ac:dyDescent="0.2">
      <c r="A55" s="5"/>
      <c r="B55" s="5"/>
      <c r="C55" s="5"/>
      <c r="D55" s="5"/>
      <c r="E55" s="5"/>
      <c r="F55" s="5"/>
      <c r="G55" s="5"/>
      <c r="H55" s="5"/>
      <c r="I55" s="5"/>
      <c r="J55" s="5"/>
      <c r="K55" s="5"/>
      <c r="L55" s="5"/>
      <c r="M55" s="5"/>
    </row>
    <row r="56" spans="1:13" ht="15" customHeight="1" x14ac:dyDescent="0.2">
      <c r="A56" s="5"/>
      <c r="B56" s="5"/>
      <c r="C56" s="5"/>
      <c r="D56" s="5"/>
      <c r="E56" s="5"/>
      <c r="F56" s="5"/>
      <c r="G56" s="5"/>
      <c r="H56" s="5"/>
      <c r="I56" s="5"/>
      <c r="J56" s="5"/>
      <c r="K56" s="5"/>
      <c r="L56" s="5"/>
      <c r="M56" s="5"/>
    </row>
    <row r="57" spans="1:13" ht="15" customHeight="1" x14ac:dyDescent="0.2">
      <c r="A57" s="5"/>
      <c r="B57" s="5"/>
      <c r="C57" s="5"/>
      <c r="D57" s="5"/>
      <c r="E57" s="5"/>
      <c r="F57" s="5"/>
      <c r="G57" s="5"/>
      <c r="H57" s="5"/>
      <c r="I57" s="5"/>
      <c r="J57" s="5"/>
      <c r="K57" s="5"/>
      <c r="L57" s="5"/>
      <c r="M57" s="5"/>
    </row>
    <row r="58" spans="1:13" ht="15" customHeight="1" x14ac:dyDescent="0.2">
      <c r="A58" s="5"/>
      <c r="B58" s="5"/>
      <c r="C58" s="5"/>
      <c r="D58" s="5"/>
      <c r="E58" s="5"/>
      <c r="F58" s="5"/>
      <c r="G58" s="5"/>
      <c r="H58" s="5"/>
      <c r="I58" s="5"/>
      <c r="J58" s="5"/>
      <c r="K58" s="5"/>
      <c r="L58" s="5"/>
      <c r="M58" s="5"/>
    </row>
    <row r="59" spans="1:13" ht="15" customHeight="1" x14ac:dyDescent="0.2">
      <c r="A59" s="5"/>
      <c r="B59" s="5"/>
      <c r="C59" s="5"/>
      <c r="D59" s="5"/>
      <c r="E59" s="5"/>
      <c r="F59" s="5"/>
      <c r="G59" s="5"/>
      <c r="H59" s="5"/>
      <c r="I59" s="5"/>
      <c r="J59" s="5"/>
      <c r="K59" s="5"/>
      <c r="L59" s="5"/>
      <c r="M59" s="5"/>
    </row>
    <row r="60" spans="1:13" ht="15" customHeight="1" x14ac:dyDescent="0.2">
      <c r="A60" s="5"/>
      <c r="B60" s="5"/>
      <c r="C60" s="5"/>
      <c r="D60" s="5"/>
      <c r="E60" s="5"/>
      <c r="F60" s="5"/>
      <c r="G60" s="5"/>
      <c r="H60" s="5"/>
      <c r="I60" s="5"/>
      <c r="J60" s="5"/>
      <c r="K60" s="5"/>
      <c r="L60" s="5"/>
      <c r="M60" s="5"/>
    </row>
    <row r="61" spans="1:13" ht="15" customHeight="1" x14ac:dyDescent="0.2">
      <c r="A61" s="5"/>
      <c r="B61" s="5"/>
      <c r="C61" s="5"/>
      <c r="D61" s="5"/>
      <c r="E61" s="5"/>
      <c r="F61" s="5"/>
      <c r="G61" s="5"/>
      <c r="H61" s="5"/>
      <c r="I61" s="5"/>
      <c r="J61" s="5"/>
      <c r="K61" s="5"/>
      <c r="L61" s="5"/>
      <c r="M61" s="5"/>
    </row>
    <row r="62" spans="1:13" ht="15" customHeight="1" x14ac:dyDescent="0.2">
      <c r="A62" s="5"/>
      <c r="B62" s="5"/>
      <c r="C62" s="5"/>
      <c r="D62" s="5"/>
      <c r="E62" s="5"/>
      <c r="F62" s="5"/>
      <c r="G62" s="5"/>
      <c r="H62" s="5"/>
      <c r="I62" s="5"/>
      <c r="J62" s="5"/>
      <c r="K62" s="5"/>
      <c r="L62" s="5"/>
      <c r="M62" s="5"/>
    </row>
    <row r="63" spans="1:13" ht="15" customHeight="1" x14ac:dyDescent="0.2">
      <c r="A63" s="5"/>
      <c r="B63" s="5"/>
      <c r="C63" s="5"/>
      <c r="D63" s="5"/>
      <c r="E63" s="5"/>
      <c r="F63" s="5"/>
      <c r="G63" s="5"/>
      <c r="H63" s="5"/>
      <c r="I63" s="5"/>
      <c r="J63" s="5"/>
      <c r="K63" s="5"/>
      <c r="L63" s="5"/>
      <c r="M63" s="5"/>
    </row>
    <row r="64" spans="1:13" ht="15" customHeight="1" x14ac:dyDescent="0.2">
      <c r="A64" s="5"/>
      <c r="B64" s="5"/>
      <c r="C64" s="5"/>
      <c r="D64" s="5"/>
      <c r="E64" s="5"/>
      <c r="F64" s="5"/>
      <c r="G64" s="5"/>
      <c r="H64" s="5"/>
      <c r="I64" s="5"/>
      <c r="J64" s="5"/>
      <c r="K64" s="5"/>
      <c r="L64" s="5"/>
      <c r="M64" s="5"/>
    </row>
    <row r="65" spans="1:14" ht="15" customHeight="1" x14ac:dyDescent="0.2">
      <c r="A65" s="5"/>
      <c r="B65" s="5"/>
      <c r="C65" s="5"/>
      <c r="D65" s="5"/>
      <c r="E65" s="5"/>
      <c r="F65" s="5"/>
      <c r="G65" s="5"/>
      <c r="H65" s="5"/>
      <c r="I65" s="5"/>
      <c r="J65" s="5"/>
      <c r="K65" s="5"/>
      <c r="L65" s="5"/>
      <c r="M65" s="5"/>
    </row>
    <row r="66" spans="1:14" ht="15" customHeight="1" x14ac:dyDescent="0.2">
      <c r="A66" s="5"/>
      <c r="B66" s="5"/>
      <c r="C66" s="5"/>
      <c r="D66" s="5"/>
      <c r="E66" s="5"/>
      <c r="F66" s="5"/>
      <c r="G66" s="5"/>
      <c r="H66" s="5"/>
      <c r="I66" s="5"/>
      <c r="J66" s="5"/>
      <c r="K66" s="5"/>
      <c r="L66" s="5"/>
      <c r="M66" s="5"/>
    </row>
    <row r="67" spans="1:14" ht="15" customHeight="1" x14ac:dyDescent="0.2">
      <c r="A67" s="5"/>
      <c r="B67" s="5"/>
      <c r="C67" s="5"/>
      <c r="D67" s="5"/>
      <c r="E67" s="5"/>
      <c r="F67" s="5"/>
      <c r="G67" s="5"/>
      <c r="H67" s="5"/>
      <c r="I67" s="5"/>
      <c r="J67" s="5"/>
      <c r="K67" s="5"/>
      <c r="L67" s="5"/>
      <c r="M67" s="5"/>
    </row>
    <row r="68" spans="1:14" ht="15" customHeight="1" thickBot="1" x14ac:dyDescent="0.25">
      <c r="A68" s="5"/>
      <c r="B68" s="5"/>
      <c r="C68" s="5"/>
      <c r="D68" s="5"/>
      <c r="E68" s="5"/>
      <c r="F68" s="5"/>
      <c r="G68" s="5"/>
      <c r="H68" s="5"/>
      <c r="I68" s="5"/>
      <c r="J68" s="5"/>
      <c r="K68" s="5"/>
      <c r="L68" s="5"/>
      <c r="M68" s="5"/>
    </row>
    <row r="69" spans="1:14" ht="15" customHeight="1" thickBot="1" x14ac:dyDescent="0.3">
      <c r="A69" s="5"/>
      <c r="B69" s="657" t="s">
        <v>203</v>
      </c>
      <c r="C69" s="658"/>
      <c r="D69" s="743" t="str">
        <f>D14</f>
        <v>xxx</v>
      </c>
      <c r="E69" s="744"/>
      <c r="F69" s="744"/>
      <c r="G69" s="744"/>
      <c r="H69" s="744"/>
      <c r="I69" s="744"/>
      <c r="J69" s="745"/>
      <c r="K69" s="212"/>
      <c r="L69" s="212"/>
      <c r="M69" s="213"/>
      <c r="N69" s="147"/>
    </row>
    <row r="70" spans="1:14" ht="15" customHeight="1" thickBot="1" x14ac:dyDescent="0.25">
      <c r="A70" s="5"/>
      <c r="B70" s="146"/>
      <c r="C70" s="146"/>
      <c r="D70" s="146"/>
      <c r="E70" s="146"/>
      <c r="F70" s="146"/>
      <c r="G70" s="146"/>
      <c r="H70" s="146"/>
      <c r="I70" s="146"/>
      <c r="J70" s="146"/>
      <c r="K70" s="223"/>
      <c r="L70" s="223"/>
      <c r="M70" s="224"/>
      <c r="N70" s="147"/>
    </row>
    <row r="71" spans="1:14" ht="15" customHeight="1" thickBot="1" x14ac:dyDescent="0.25">
      <c r="A71" s="5"/>
      <c r="B71" s="633" t="s">
        <v>204</v>
      </c>
      <c r="C71" s="634"/>
      <c r="D71" s="634"/>
      <c r="E71" s="634"/>
      <c r="F71" s="634"/>
      <c r="G71" s="634"/>
      <c r="H71" s="634"/>
      <c r="I71" s="634"/>
      <c r="J71" s="635"/>
      <c r="K71" s="215"/>
      <c r="L71" s="215"/>
      <c r="M71" s="213"/>
      <c r="N71" s="146"/>
    </row>
    <row r="72" spans="1:14" ht="15" customHeight="1" thickBot="1" x14ac:dyDescent="0.25">
      <c r="A72" s="5"/>
      <c r="B72" s="146"/>
      <c r="C72" s="146"/>
      <c r="D72" s="146"/>
      <c r="E72" s="146"/>
      <c r="F72" s="146"/>
      <c r="G72" s="146"/>
      <c r="H72" s="146"/>
      <c r="I72" s="146"/>
      <c r="J72" s="146"/>
      <c r="K72" s="214"/>
      <c r="L72" s="214"/>
      <c r="M72" s="213"/>
      <c r="N72" s="146"/>
    </row>
    <row r="73" spans="1:14" ht="15" customHeight="1" x14ac:dyDescent="0.25">
      <c r="A73" s="5"/>
      <c r="B73" s="755" t="s">
        <v>74</v>
      </c>
      <c r="C73" s="756"/>
      <c r="D73" s="756"/>
      <c r="E73" s="227"/>
      <c r="F73" s="227"/>
      <c r="G73" s="150" t="s">
        <v>182</v>
      </c>
      <c r="H73" s="151">
        <v>2024</v>
      </c>
      <c r="I73" s="207" t="s">
        <v>182</v>
      </c>
      <c r="J73" s="152" t="s">
        <v>182</v>
      </c>
      <c r="K73" s="214"/>
      <c r="L73" s="214"/>
      <c r="M73" s="213"/>
      <c r="N73" s="146"/>
    </row>
    <row r="74" spans="1:14" ht="15" customHeight="1" thickBot="1" x14ac:dyDescent="0.25">
      <c r="A74" s="5"/>
      <c r="B74" s="757"/>
      <c r="C74" s="758"/>
      <c r="D74" s="758"/>
      <c r="E74" s="153"/>
      <c r="F74" s="153"/>
      <c r="G74" s="154"/>
      <c r="H74" s="155">
        <v>12</v>
      </c>
      <c r="I74" s="208">
        <v>12</v>
      </c>
      <c r="J74" s="156">
        <v>12</v>
      </c>
      <c r="K74" s="214"/>
      <c r="L74" s="214"/>
      <c r="M74" s="222"/>
      <c r="N74" s="146"/>
    </row>
    <row r="75" spans="1:14" ht="15" customHeight="1" x14ac:dyDescent="0.2">
      <c r="A75" s="5"/>
      <c r="B75" s="759" t="s">
        <v>205</v>
      </c>
      <c r="C75" s="667"/>
      <c r="D75" s="667"/>
      <c r="E75" s="667" t="s">
        <v>66</v>
      </c>
      <c r="F75" s="667"/>
      <c r="G75" s="762"/>
      <c r="H75" s="157">
        <f>SUM(H79:H83)</f>
        <v>0</v>
      </c>
      <c r="I75" s="157">
        <f>SUM(I79:I83)</f>
        <v>0</v>
      </c>
      <c r="J75" s="189">
        <f>SUM(J79:J83)</f>
        <v>0</v>
      </c>
      <c r="K75" s="216"/>
      <c r="L75" s="216"/>
      <c r="M75" s="213"/>
      <c r="N75" s="146"/>
    </row>
    <row r="76" spans="1:14" ht="15" customHeight="1" x14ac:dyDescent="0.2">
      <c r="A76" s="5"/>
      <c r="B76" s="760"/>
      <c r="C76" s="761"/>
      <c r="D76" s="761"/>
      <c r="E76" s="763" t="s">
        <v>67</v>
      </c>
      <c r="F76" s="763"/>
      <c r="G76" s="764"/>
      <c r="H76" s="52">
        <v>0</v>
      </c>
      <c r="I76" s="52">
        <v>0</v>
      </c>
      <c r="J76" s="190">
        <v>0</v>
      </c>
      <c r="K76" s="217"/>
      <c r="L76" s="217"/>
      <c r="M76" s="213"/>
      <c r="N76" s="146"/>
    </row>
    <row r="77" spans="1:14" ht="15" customHeight="1" x14ac:dyDescent="0.2">
      <c r="A77" s="5"/>
      <c r="B77" s="765" t="s">
        <v>266</v>
      </c>
      <c r="C77" s="767"/>
      <c r="D77" s="767"/>
      <c r="E77" s="767"/>
      <c r="F77" s="766"/>
      <c r="G77" s="255">
        <v>0</v>
      </c>
      <c r="H77" s="254"/>
      <c r="I77" s="252"/>
      <c r="J77" s="253"/>
      <c r="K77" s="217"/>
      <c r="L77" s="217"/>
      <c r="M77" s="213"/>
      <c r="N77" s="146"/>
    </row>
    <row r="78" spans="1:14" ht="15" customHeight="1" x14ac:dyDescent="0.2">
      <c r="A78" s="5"/>
      <c r="B78" s="765" t="s">
        <v>264</v>
      </c>
      <c r="C78" s="767"/>
      <c r="D78" s="767"/>
      <c r="E78" s="767"/>
      <c r="F78" s="766"/>
      <c r="G78" s="255">
        <v>0</v>
      </c>
      <c r="H78" s="251"/>
      <c r="I78" s="252"/>
      <c r="J78" s="253"/>
      <c r="K78" s="217"/>
      <c r="L78" s="217"/>
      <c r="M78" s="213"/>
      <c r="N78" s="146"/>
    </row>
    <row r="79" spans="1:14" ht="15" customHeight="1" x14ac:dyDescent="0.2">
      <c r="A79" s="5"/>
      <c r="B79" s="765" t="s">
        <v>73</v>
      </c>
      <c r="C79" s="766"/>
      <c r="D79" s="158">
        <v>0</v>
      </c>
      <c r="E79" s="767" t="s">
        <v>263</v>
      </c>
      <c r="F79" s="766"/>
      <c r="G79" s="259">
        <f>IF(G77*G78=0,0,ROUND(1/G77*G78,3))</f>
        <v>0</v>
      </c>
      <c r="H79" s="256"/>
      <c r="I79" s="257"/>
      <c r="J79" s="258"/>
      <c r="K79" s="218"/>
      <c r="L79" s="218"/>
      <c r="M79" s="213"/>
      <c r="N79" s="146"/>
    </row>
    <row r="80" spans="1:14" ht="15" customHeight="1" x14ac:dyDescent="0.2">
      <c r="A80" s="5"/>
      <c r="B80" s="768" t="s">
        <v>206</v>
      </c>
      <c r="C80" s="769"/>
      <c r="D80" s="769"/>
      <c r="E80" s="769"/>
      <c r="F80" s="769"/>
      <c r="G80" s="770"/>
      <c r="H80" s="159">
        <v>0</v>
      </c>
      <c r="I80" s="162">
        <v>0</v>
      </c>
      <c r="J80" s="191">
        <v>0</v>
      </c>
      <c r="K80" s="216"/>
      <c r="L80" s="216"/>
      <c r="M80" s="213"/>
      <c r="N80" s="146"/>
    </row>
    <row r="81" spans="1:14" ht="15" customHeight="1" x14ac:dyDescent="0.2">
      <c r="A81" s="5"/>
      <c r="B81" s="768" t="s">
        <v>207</v>
      </c>
      <c r="C81" s="769"/>
      <c r="D81" s="769"/>
      <c r="E81" s="769"/>
      <c r="F81" s="769"/>
      <c r="G81" s="770"/>
      <c r="H81" s="159">
        <v>0</v>
      </c>
      <c r="I81" s="162">
        <v>0</v>
      </c>
      <c r="J81" s="191">
        <v>0</v>
      </c>
      <c r="K81" s="216"/>
      <c r="L81" s="216"/>
      <c r="M81" s="213"/>
      <c r="N81" s="146"/>
    </row>
    <row r="82" spans="1:14" ht="15" customHeight="1" x14ac:dyDescent="0.2">
      <c r="A82" s="5"/>
      <c r="B82" s="660" t="s">
        <v>208</v>
      </c>
      <c r="C82" s="661"/>
      <c r="D82" s="661"/>
      <c r="E82" s="661"/>
      <c r="F82" s="661"/>
      <c r="G82" s="662"/>
      <c r="H82" s="51">
        <v>0</v>
      </c>
      <c r="I82" s="54">
        <v>0</v>
      </c>
      <c r="J82" s="192">
        <v>0</v>
      </c>
      <c r="K82" s="218"/>
      <c r="L82" s="218"/>
      <c r="M82" s="213"/>
      <c r="N82" s="146"/>
    </row>
    <row r="83" spans="1:14" ht="15" customHeight="1" thickBot="1" x14ac:dyDescent="0.25">
      <c r="A83" s="5"/>
      <c r="B83" s="663" t="s">
        <v>209</v>
      </c>
      <c r="C83" s="664"/>
      <c r="D83" s="664"/>
      <c r="E83" s="664"/>
      <c r="F83" s="664"/>
      <c r="G83" s="665"/>
      <c r="H83" s="53">
        <v>0</v>
      </c>
      <c r="I83" s="55">
        <v>0</v>
      </c>
      <c r="J83" s="193">
        <v>0</v>
      </c>
      <c r="K83" s="218"/>
      <c r="L83" s="218"/>
      <c r="M83" s="213"/>
      <c r="N83" s="146"/>
    </row>
    <row r="84" spans="1:14" ht="15" customHeight="1" x14ac:dyDescent="0.2">
      <c r="A84" s="5"/>
      <c r="B84" s="666" t="s">
        <v>210</v>
      </c>
      <c r="C84" s="667"/>
      <c r="D84" s="667"/>
      <c r="E84" s="667" t="s">
        <v>66</v>
      </c>
      <c r="F84" s="667"/>
      <c r="G84" s="762"/>
      <c r="H84" s="157">
        <f>H86+H87+H88+H93+H97+H112+H113+H114</f>
        <v>0</v>
      </c>
      <c r="I84" s="157">
        <f>I86+I87+I88+I93+I97+I112+I113+I114</f>
        <v>0</v>
      </c>
      <c r="J84" s="189">
        <f>J86+J87+J88+J93+J97+J112+J113+J114</f>
        <v>0</v>
      </c>
      <c r="K84" s="216"/>
      <c r="L84" s="216"/>
      <c r="M84" s="213"/>
      <c r="N84" s="146"/>
    </row>
    <row r="85" spans="1:14" ht="15" customHeight="1" thickBot="1" x14ac:dyDescent="0.25">
      <c r="A85" s="5"/>
      <c r="B85" s="668"/>
      <c r="C85" s="669"/>
      <c r="D85" s="669"/>
      <c r="E85" s="771" t="s">
        <v>67</v>
      </c>
      <c r="F85" s="771"/>
      <c r="G85" s="772"/>
      <c r="H85" s="160">
        <v>0</v>
      </c>
      <c r="I85" s="160">
        <v>0</v>
      </c>
      <c r="J85" s="194">
        <v>0</v>
      </c>
      <c r="K85" s="217"/>
      <c r="L85" s="217"/>
      <c r="M85" s="213"/>
      <c r="N85" s="146"/>
    </row>
    <row r="86" spans="1:14" ht="22.5" customHeight="1" x14ac:dyDescent="0.2">
      <c r="A86" s="5"/>
      <c r="B86" s="751" t="s">
        <v>211</v>
      </c>
      <c r="C86" s="752"/>
      <c r="D86" s="752"/>
      <c r="E86" s="773" t="s">
        <v>70</v>
      </c>
      <c r="F86" s="773"/>
      <c r="G86" s="774"/>
      <c r="H86" s="161">
        <v>0</v>
      </c>
      <c r="I86" s="161">
        <v>0</v>
      </c>
      <c r="J86" s="195">
        <v>0</v>
      </c>
      <c r="K86" s="216"/>
      <c r="L86" s="216"/>
      <c r="M86" s="213"/>
      <c r="N86" s="146"/>
    </row>
    <row r="87" spans="1:14" ht="15" customHeight="1" x14ac:dyDescent="0.2">
      <c r="A87" s="5"/>
      <c r="B87" s="753" t="s">
        <v>212</v>
      </c>
      <c r="C87" s="754"/>
      <c r="D87" s="754"/>
      <c r="E87" s="642" t="s">
        <v>68</v>
      </c>
      <c r="F87" s="642"/>
      <c r="G87" s="643"/>
      <c r="H87" s="162">
        <v>0</v>
      </c>
      <c r="I87" s="162">
        <v>0</v>
      </c>
      <c r="J87" s="191">
        <v>0</v>
      </c>
      <c r="K87" s="216"/>
      <c r="L87" s="216"/>
      <c r="M87" s="213"/>
      <c r="N87" s="146"/>
    </row>
    <row r="88" spans="1:14" ht="15" customHeight="1" x14ac:dyDescent="0.2">
      <c r="A88" s="5"/>
      <c r="B88" s="163" t="s">
        <v>213</v>
      </c>
      <c r="C88" s="164"/>
      <c r="D88" s="164"/>
      <c r="E88" s="164"/>
      <c r="F88" s="164"/>
      <c r="G88" s="164"/>
      <c r="H88" s="165">
        <f>SUM(H89:H92)</f>
        <v>0</v>
      </c>
      <c r="I88" s="165">
        <f>SUM(I89:I92)</f>
        <v>0</v>
      </c>
      <c r="J88" s="196">
        <f>SUM(J89:J92)</f>
        <v>0</v>
      </c>
      <c r="K88" s="216"/>
      <c r="L88" s="216"/>
      <c r="M88" s="213"/>
      <c r="N88" s="146"/>
    </row>
    <row r="89" spans="1:14" ht="22.5" customHeight="1" x14ac:dyDescent="0.2">
      <c r="A89" s="5"/>
      <c r="B89" s="670" t="s">
        <v>214</v>
      </c>
      <c r="C89" s="671"/>
      <c r="D89" s="671"/>
      <c r="E89" s="775" t="s">
        <v>69</v>
      </c>
      <c r="F89" s="775"/>
      <c r="G89" s="776"/>
      <c r="H89" s="166">
        <v>0</v>
      </c>
      <c r="I89" s="166">
        <v>0</v>
      </c>
      <c r="J89" s="197">
        <v>0</v>
      </c>
      <c r="K89" s="218"/>
      <c r="L89" s="218"/>
      <c r="M89" s="213"/>
      <c r="N89" s="146"/>
    </row>
    <row r="90" spans="1:14" ht="15" customHeight="1" x14ac:dyDescent="0.2">
      <c r="A90" s="5"/>
      <c r="B90" s="670" t="s">
        <v>215</v>
      </c>
      <c r="C90" s="672"/>
      <c r="D90" s="672"/>
      <c r="E90" s="642" t="s">
        <v>170</v>
      </c>
      <c r="F90" s="642"/>
      <c r="G90" s="642"/>
      <c r="H90" s="166">
        <v>0</v>
      </c>
      <c r="I90" s="166">
        <v>0</v>
      </c>
      <c r="J90" s="197">
        <v>0</v>
      </c>
      <c r="K90" s="217" t="str">
        <f>IF((H90-1200*H74/12)&gt;0,H90-1200*H74/12," ")</f>
        <v xml:space="preserve"> </v>
      </c>
      <c r="L90" s="217" t="str">
        <f>IF((I90-1200*I74/12)&gt;0,I90-1200*I74/12," ")</f>
        <v xml:space="preserve"> </v>
      </c>
      <c r="M90" s="221" t="str">
        <f>IF((J90-1200*J74/12)&gt;0,J90-1200*J74/12," ")</f>
        <v xml:space="preserve"> </v>
      </c>
      <c r="N90" s="146"/>
    </row>
    <row r="91" spans="1:14" ht="22.5" customHeight="1" x14ac:dyDescent="0.2">
      <c r="A91" s="5"/>
      <c r="B91" s="674" t="s">
        <v>216</v>
      </c>
      <c r="C91" s="675"/>
      <c r="D91" s="675"/>
      <c r="E91" s="676" t="s">
        <v>217</v>
      </c>
      <c r="F91" s="676"/>
      <c r="G91" s="677"/>
      <c r="H91" s="167">
        <v>0</v>
      </c>
      <c r="I91" s="167">
        <v>0</v>
      </c>
      <c r="J91" s="198">
        <v>0</v>
      </c>
      <c r="K91" s="217" t="str">
        <f>IF((H91-2500*H74/12)&gt;0,H91-2500*H74/12," ")</f>
        <v xml:space="preserve"> </v>
      </c>
      <c r="L91" s="217" t="str">
        <f>IF((I91-2500*I74/12)&gt;0,I91-2500*I74/12," ")</f>
        <v xml:space="preserve"> </v>
      </c>
      <c r="M91" s="217" t="str">
        <f>IF((J91-2500*J74/12)&gt;0,J91-2500*J74/12," ")</f>
        <v xml:space="preserve"> </v>
      </c>
      <c r="N91" s="146"/>
    </row>
    <row r="92" spans="1:14" ht="22.5" customHeight="1" x14ac:dyDescent="0.2">
      <c r="A92" s="5"/>
      <c r="B92" s="674" t="s">
        <v>218</v>
      </c>
      <c r="C92" s="675"/>
      <c r="D92" s="675"/>
      <c r="E92" s="678" t="s">
        <v>173</v>
      </c>
      <c r="F92" s="678"/>
      <c r="G92" s="679"/>
      <c r="H92" s="167">
        <v>0</v>
      </c>
      <c r="I92" s="167">
        <v>0</v>
      </c>
      <c r="J92" s="198">
        <v>0</v>
      </c>
      <c r="K92" s="217" t="str">
        <f>IF(H92-(750*G79*H74/12)&gt;0,H92-(750*G79*H74/12)," ")</f>
        <v xml:space="preserve"> </v>
      </c>
      <c r="L92" s="217" t="str">
        <f>IF(I92-(750*G79*I74/12)&gt;0,I92-(750*G79*I74/12)," ")</f>
        <v xml:space="preserve"> </v>
      </c>
      <c r="M92" s="217" t="str">
        <f>IF(J92-(750*G79*J74/12)&gt;0,J92-(750*G79*J74/12)," ")</f>
        <v xml:space="preserve"> </v>
      </c>
      <c r="N92" s="146"/>
    </row>
    <row r="93" spans="1:14" ht="15" customHeight="1" x14ac:dyDescent="0.2">
      <c r="A93" s="5"/>
      <c r="B93" s="163" t="s">
        <v>219</v>
      </c>
      <c r="C93" s="164"/>
      <c r="D93" s="164"/>
      <c r="E93" s="164"/>
      <c r="F93" s="164"/>
      <c r="G93" s="164"/>
      <c r="H93" s="165">
        <f>SUM(H94:H96)</f>
        <v>0</v>
      </c>
      <c r="I93" s="165">
        <f>SUM(I94:I96)</f>
        <v>0</v>
      </c>
      <c r="J93" s="196">
        <f>SUM(J94:J96)</f>
        <v>0</v>
      </c>
      <c r="K93" s="216"/>
      <c r="L93" s="216"/>
      <c r="M93" s="213"/>
      <c r="N93" s="146"/>
    </row>
    <row r="94" spans="1:14" ht="22.5" customHeight="1" x14ac:dyDescent="0.2">
      <c r="A94" s="5"/>
      <c r="B94" s="670" t="s">
        <v>220</v>
      </c>
      <c r="C94" s="671"/>
      <c r="D94" s="671"/>
      <c r="E94" s="680" t="s">
        <v>168</v>
      </c>
      <c r="F94" s="680"/>
      <c r="G94" s="681"/>
      <c r="H94" s="166">
        <v>0</v>
      </c>
      <c r="I94" s="166">
        <v>0</v>
      </c>
      <c r="J94" s="197">
        <v>0</v>
      </c>
      <c r="K94" s="217" t="str">
        <f>IF(H94-(150*D79*H74/12)&gt;0,H94-(150*D79*H74/12)," ")</f>
        <v xml:space="preserve"> </v>
      </c>
      <c r="L94" s="217" t="str">
        <f>IF(I94-(150*D79*I74/12)&gt;0,I94-(150*D79*I74/12)," ")</f>
        <v xml:space="preserve"> </v>
      </c>
      <c r="M94" s="217" t="str">
        <f>IF(J94-(150*D79*J74/12)&gt;0,J94-(150*D79*J74/12)," ")</f>
        <v xml:space="preserve"> </v>
      </c>
      <c r="N94" s="146"/>
    </row>
    <row r="95" spans="1:14" ht="15" customHeight="1" x14ac:dyDescent="0.2">
      <c r="A95" s="5"/>
      <c r="B95" s="670" t="s">
        <v>221</v>
      </c>
      <c r="C95" s="671"/>
      <c r="D95" s="671"/>
      <c r="E95" s="642" t="s">
        <v>169</v>
      </c>
      <c r="F95" s="642"/>
      <c r="G95" s="643"/>
      <c r="H95" s="166">
        <v>0</v>
      </c>
      <c r="I95" s="166">
        <v>0</v>
      </c>
      <c r="J95" s="197">
        <v>0</v>
      </c>
      <c r="K95" s="217" t="str">
        <f>IF((H95-250*H74/12)&gt;0,H95-250*H74/12," ")</f>
        <v xml:space="preserve"> </v>
      </c>
      <c r="L95" s="217" t="str">
        <f>IF((I95-250*I74/12)&gt;0,I95-250*I74/12," ")</f>
        <v xml:space="preserve"> </v>
      </c>
      <c r="M95" s="217" t="str">
        <f>IF((J95-250*J74/12)&gt;0,J95-250*J74/12," ")</f>
        <v xml:space="preserve"> </v>
      </c>
      <c r="N95" s="146"/>
    </row>
    <row r="96" spans="1:14" ht="22.5" customHeight="1" x14ac:dyDescent="0.2">
      <c r="A96" s="5"/>
      <c r="B96" s="670" t="s">
        <v>222</v>
      </c>
      <c r="C96" s="671"/>
      <c r="D96" s="671"/>
      <c r="E96" s="678" t="s">
        <v>174</v>
      </c>
      <c r="F96" s="678"/>
      <c r="G96" s="679"/>
      <c r="H96" s="167">
        <v>0</v>
      </c>
      <c r="I96" s="167">
        <v>0</v>
      </c>
      <c r="J96" s="198">
        <v>0</v>
      </c>
      <c r="K96" s="217" t="str">
        <f>IF(H96-(250*D79*H74/12)&gt;0,H96-(250*D79*H74/12)," ")</f>
        <v xml:space="preserve"> </v>
      </c>
      <c r="L96" s="217" t="str">
        <f>IF(I96-(250*D79*I74/12)&gt;0,I96-(250*D79*I74/12)," ")</f>
        <v xml:space="preserve"> </v>
      </c>
      <c r="M96" s="217" t="str">
        <f>IF(J96-(250*D79*J74/12)&gt;0,J96-(250*D79*J74/12)," ")</f>
        <v xml:space="preserve"> </v>
      </c>
      <c r="N96" s="146"/>
    </row>
    <row r="97" spans="1:14" ht="15" customHeight="1" x14ac:dyDescent="0.2">
      <c r="A97" s="5"/>
      <c r="B97" s="163" t="s">
        <v>223</v>
      </c>
      <c r="C97" s="164"/>
      <c r="D97" s="164"/>
      <c r="E97" s="164"/>
      <c r="F97" s="164"/>
      <c r="G97" s="164"/>
      <c r="H97" s="165">
        <f>SUM(H98:H111)</f>
        <v>0</v>
      </c>
      <c r="I97" s="165">
        <f>SUM(I98:I111)</f>
        <v>0</v>
      </c>
      <c r="J97" s="196">
        <f>SUM(J98:J111)</f>
        <v>0</v>
      </c>
      <c r="K97" s="216"/>
      <c r="L97" s="216"/>
      <c r="M97" s="213"/>
      <c r="N97" s="146"/>
    </row>
    <row r="98" spans="1:14" s="6" customFormat="1" ht="15" customHeight="1" x14ac:dyDescent="0.2">
      <c r="A98" s="7"/>
      <c r="B98" s="670" t="s">
        <v>224</v>
      </c>
      <c r="C98" s="671"/>
      <c r="D98" s="671"/>
      <c r="E98" s="642" t="s">
        <v>68</v>
      </c>
      <c r="F98" s="642"/>
      <c r="G98" s="643"/>
      <c r="H98" s="166">
        <v>0</v>
      </c>
      <c r="I98" s="166">
        <v>0</v>
      </c>
      <c r="J98" s="197">
        <v>0</v>
      </c>
      <c r="K98" s="218"/>
      <c r="L98" s="218"/>
      <c r="M98" s="213"/>
      <c r="N98" s="168"/>
    </row>
    <row r="99" spans="1:14" ht="15" customHeight="1" x14ac:dyDescent="0.2">
      <c r="A99" s="5"/>
      <c r="B99" s="670" t="s">
        <v>225</v>
      </c>
      <c r="C99" s="671"/>
      <c r="D99" s="671"/>
      <c r="E99" s="642" t="s">
        <v>68</v>
      </c>
      <c r="F99" s="642"/>
      <c r="G99" s="643"/>
      <c r="H99" s="166">
        <v>0</v>
      </c>
      <c r="I99" s="166">
        <v>0</v>
      </c>
      <c r="J99" s="197">
        <v>0</v>
      </c>
      <c r="K99" s="218"/>
      <c r="L99" s="218"/>
      <c r="M99" s="213"/>
      <c r="N99" s="146"/>
    </row>
    <row r="100" spans="1:14" ht="37.5" customHeight="1" x14ac:dyDescent="0.2">
      <c r="A100" s="5"/>
      <c r="B100" s="777" t="s">
        <v>226</v>
      </c>
      <c r="C100" s="778"/>
      <c r="D100" s="778"/>
      <c r="E100" s="642" t="s">
        <v>167</v>
      </c>
      <c r="F100" s="642"/>
      <c r="G100" s="643"/>
      <c r="H100" s="166">
        <v>0</v>
      </c>
      <c r="I100" s="166">
        <v>0</v>
      </c>
      <c r="J100" s="197">
        <v>0</v>
      </c>
      <c r="K100" s="217" t="str">
        <f>IF((H100-1000*H74/12)&gt;0,H100-1000*H74/12," ")</f>
        <v xml:space="preserve"> </v>
      </c>
      <c r="L100" s="217" t="str">
        <f>IF((I100-1000*I74/12)&gt;0,I100-1000*I74/12," ")</f>
        <v xml:space="preserve"> </v>
      </c>
      <c r="M100" s="217" t="str">
        <f>IF((J100-1000*J74/12)&gt;0,J100-1000*J74/12," ")</f>
        <v xml:space="preserve"> </v>
      </c>
      <c r="N100" s="146"/>
    </row>
    <row r="101" spans="1:14" ht="15" customHeight="1" x14ac:dyDescent="0.2">
      <c r="A101" s="5"/>
      <c r="B101" s="670" t="s">
        <v>227</v>
      </c>
      <c r="C101" s="671"/>
      <c r="D101" s="671"/>
      <c r="E101" s="642" t="s">
        <v>68</v>
      </c>
      <c r="F101" s="642"/>
      <c r="G101" s="643"/>
      <c r="H101" s="166">
        <v>0</v>
      </c>
      <c r="I101" s="166">
        <v>0</v>
      </c>
      <c r="J101" s="197">
        <v>0</v>
      </c>
      <c r="K101" s="218"/>
      <c r="L101" s="218"/>
      <c r="M101" s="213"/>
      <c r="N101" s="146"/>
    </row>
    <row r="102" spans="1:14" ht="15" customHeight="1" x14ac:dyDescent="0.2">
      <c r="A102" s="5"/>
      <c r="B102" s="670" t="s">
        <v>228</v>
      </c>
      <c r="C102" s="672"/>
      <c r="D102" s="672"/>
      <c r="E102" s="642" t="s">
        <v>68</v>
      </c>
      <c r="F102" s="642"/>
      <c r="G102" s="643"/>
      <c r="H102" s="166">
        <v>0</v>
      </c>
      <c r="I102" s="166">
        <v>0</v>
      </c>
      <c r="J102" s="197">
        <v>0</v>
      </c>
      <c r="K102" s="218"/>
      <c r="L102" s="218"/>
      <c r="M102" s="213"/>
      <c r="N102" s="146"/>
    </row>
    <row r="103" spans="1:14" ht="15" customHeight="1" x14ac:dyDescent="0.2">
      <c r="A103" s="5"/>
      <c r="B103" s="670" t="s">
        <v>229</v>
      </c>
      <c r="C103" s="672"/>
      <c r="D103" s="672"/>
      <c r="E103" s="642" t="s">
        <v>68</v>
      </c>
      <c r="F103" s="642"/>
      <c r="G103" s="643"/>
      <c r="H103" s="166">
        <v>0</v>
      </c>
      <c r="I103" s="166">
        <v>0</v>
      </c>
      <c r="J103" s="197">
        <v>0</v>
      </c>
      <c r="K103" s="218"/>
      <c r="L103" s="218"/>
      <c r="M103" s="213"/>
      <c r="N103" s="146"/>
    </row>
    <row r="104" spans="1:14" ht="15" customHeight="1" x14ac:dyDescent="0.2">
      <c r="A104" s="5"/>
      <c r="B104" s="670" t="s">
        <v>230</v>
      </c>
      <c r="C104" s="672"/>
      <c r="D104" s="672"/>
      <c r="E104" s="642" t="s">
        <v>68</v>
      </c>
      <c r="F104" s="642"/>
      <c r="G104" s="643"/>
      <c r="H104" s="166">
        <v>0</v>
      </c>
      <c r="I104" s="166">
        <v>0</v>
      </c>
      <c r="J104" s="197">
        <v>0</v>
      </c>
      <c r="K104" s="218"/>
      <c r="L104" s="218"/>
      <c r="M104" s="213"/>
      <c r="N104" s="146"/>
    </row>
    <row r="105" spans="1:14" ht="22.5" customHeight="1" x14ac:dyDescent="0.2">
      <c r="A105" s="5"/>
      <c r="B105" s="674" t="s">
        <v>231</v>
      </c>
      <c r="C105" s="676"/>
      <c r="D105" s="676"/>
      <c r="E105" s="642" t="s">
        <v>68</v>
      </c>
      <c r="F105" s="642"/>
      <c r="G105" s="643"/>
      <c r="H105" s="166">
        <v>0</v>
      </c>
      <c r="I105" s="166">
        <v>0</v>
      </c>
      <c r="J105" s="197">
        <v>0</v>
      </c>
      <c r="K105" s="218"/>
      <c r="L105" s="218"/>
      <c r="M105" s="213"/>
      <c r="N105" s="146"/>
    </row>
    <row r="106" spans="1:14" ht="15" customHeight="1" x14ac:dyDescent="0.2">
      <c r="A106" s="5"/>
      <c r="B106" s="670" t="s">
        <v>232</v>
      </c>
      <c r="C106" s="671"/>
      <c r="D106" s="671"/>
      <c r="E106" s="642" t="s">
        <v>171</v>
      </c>
      <c r="F106" s="642"/>
      <c r="G106" s="642"/>
      <c r="H106" s="166">
        <v>0</v>
      </c>
      <c r="I106" s="166">
        <v>0</v>
      </c>
      <c r="J106" s="197">
        <v>0</v>
      </c>
      <c r="K106" s="217" t="str">
        <f>IF((H106-1300*H74/12)&gt;0,H106-1300*H74/12," ")</f>
        <v xml:space="preserve"> </v>
      </c>
      <c r="L106" s="217" t="str">
        <f>IF((I106-1300*I74/12)&gt;0,I106-1300*I74/12," ")</f>
        <v xml:space="preserve"> </v>
      </c>
      <c r="M106" s="217" t="str">
        <f>IF((J106-1300*J74/12)&gt;0,J106-1300*J74/12," ")</f>
        <v xml:space="preserve"> </v>
      </c>
      <c r="N106" s="146"/>
    </row>
    <row r="107" spans="1:14" ht="15" customHeight="1" x14ac:dyDescent="0.2">
      <c r="A107" s="5"/>
      <c r="B107" s="670" t="s">
        <v>233</v>
      </c>
      <c r="C107" s="671"/>
      <c r="D107" s="671"/>
      <c r="E107" s="642" t="s">
        <v>68</v>
      </c>
      <c r="F107" s="642"/>
      <c r="G107" s="643"/>
      <c r="H107" s="166">
        <v>0</v>
      </c>
      <c r="I107" s="166">
        <v>0</v>
      </c>
      <c r="J107" s="197">
        <v>0</v>
      </c>
      <c r="K107" s="218"/>
      <c r="L107" s="218"/>
      <c r="M107" s="213"/>
      <c r="N107" s="146"/>
    </row>
    <row r="108" spans="1:14" ht="15" customHeight="1" x14ac:dyDescent="0.2">
      <c r="A108" s="5"/>
      <c r="B108" s="670" t="s">
        <v>234</v>
      </c>
      <c r="C108" s="671"/>
      <c r="D108" s="671"/>
      <c r="E108" s="672" t="s">
        <v>267</v>
      </c>
      <c r="F108" s="672"/>
      <c r="G108" s="673"/>
      <c r="H108" s="167">
        <v>0</v>
      </c>
      <c r="I108" s="167">
        <v>0</v>
      </c>
      <c r="J108" s="198">
        <v>0</v>
      </c>
      <c r="K108" s="217" t="str">
        <f>IF((H108-69.96*H74/12)&gt;0,H108-69.96*H74/12," ")</f>
        <v xml:space="preserve"> </v>
      </c>
      <c r="L108" s="217" t="str">
        <f>IF((I108-69.96*I74/12)&gt;0,I108-69.96*I74/12," ")</f>
        <v xml:space="preserve"> </v>
      </c>
      <c r="M108" s="217" t="str">
        <f>IF((J108-69.96*I74/12)&gt;0,J108-69.96*J74/12," ")</f>
        <v xml:space="preserve"> </v>
      </c>
      <c r="N108" s="146"/>
    </row>
    <row r="109" spans="1:14" ht="15" customHeight="1" x14ac:dyDescent="0.2">
      <c r="A109" s="5"/>
      <c r="B109" s="670" t="s">
        <v>235</v>
      </c>
      <c r="C109" s="671"/>
      <c r="D109" s="671"/>
      <c r="E109" s="672" t="s">
        <v>172</v>
      </c>
      <c r="F109" s="672"/>
      <c r="G109" s="673"/>
      <c r="H109" s="167">
        <v>0</v>
      </c>
      <c r="I109" s="167">
        <v>0</v>
      </c>
      <c r="J109" s="198">
        <v>0</v>
      </c>
      <c r="K109" s="217" t="str">
        <f>IF((H109-50*H74/12)&gt;0,H109-50*H74/12," ")</f>
        <v xml:space="preserve"> </v>
      </c>
      <c r="L109" s="217" t="str">
        <f>IF((I109-50*I74/12)&gt;0,I109-50*I74/12," ")</f>
        <v xml:space="preserve"> </v>
      </c>
      <c r="M109" s="217" t="str">
        <f>IF((J109-50*J74/12)&gt;0,J109-50*J74/12," ")</f>
        <v xml:space="preserve"> </v>
      </c>
      <c r="N109" s="146"/>
    </row>
    <row r="110" spans="1:14" ht="22.5" customHeight="1" x14ac:dyDescent="0.2">
      <c r="A110" s="5"/>
      <c r="B110" s="670" t="s">
        <v>236</v>
      </c>
      <c r="C110" s="671"/>
      <c r="D110" s="671"/>
      <c r="E110" s="676" t="s">
        <v>71</v>
      </c>
      <c r="F110" s="676"/>
      <c r="G110" s="677"/>
      <c r="H110" s="167">
        <v>0</v>
      </c>
      <c r="I110" s="167">
        <v>0</v>
      </c>
      <c r="J110" s="198">
        <v>0</v>
      </c>
      <c r="K110" s="219"/>
      <c r="L110" s="219"/>
      <c r="M110" s="213"/>
      <c r="N110" s="146"/>
    </row>
    <row r="111" spans="1:14" ht="22.5" customHeight="1" x14ac:dyDescent="0.2">
      <c r="A111" s="5"/>
      <c r="B111" s="777" t="s">
        <v>237</v>
      </c>
      <c r="C111" s="778"/>
      <c r="D111" s="778"/>
      <c r="E111" s="672" t="s">
        <v>72</v>
      </c>
      <c r="F111" s="672"/>
      <c r="G111" s="673"/>
      <c r="H111" s="167">
        <v>0</v>
      </c>
      <c r="I111" s="167">
        <v>0</v>
      </c>
      <c r="J111" s="198">
        <v>0</v>
      </c>
      <c r="K111" s="219"/>
      <c r="L111" s="219"/>
      <c r="M111" s="213"/>
      <c r="N111" s="146"/>
    </row>
    <row r="112" spans="1:14" ht="22.5" customHeight="1" x14ac:dyDescent="0.2">
      <c r="A112" s="5"/>
      <c r="B112" s="792" t="s">
        <v>238</v>
      </c>
      <c r="C112" s="793"/>
      <c r="D112" s="793"/>
      <c r="E112" s="794" t="s">
        <v>175</v>
      </c>
      <c r="F112" s="794"/>
      <c r="G112" s="795"/>
      <c r="H112" s="169">
        <v>0</v>
      </c>
      <c r="I112" s="169">
        <v>0</v>
      </c>
      <c r="J112" s="199">
        <v>0</v>
      </c>
      <c r="K112" s="170" t="str">
        <f>IF((H80+H82)*H112&lt;&gt;0,IF((1/(H80+H82)*H112&gt;5%),(1/(H80+H82)*H112)," ")," ")</f>
        <v xml:space="preserve"> </v>
      </c>
      <c r="L112" s="170" t="str">
        <f>IF((I80+I82)*I112&lt;&gt;0,IF((1/(I80+I82)*I112&gt;5%),(1/(I80+I82)*I112)," ")," ")</f>
        <v xml:space="preserve"> </v>
      </c>
      <c r="M112" s="170" t="str">
        <f>IF((J80+J82)*J112&lt;&gt;0,IF((1/(J80+J82)*J112&gt;5%),(1/(J80+J82)*J112)," ")," ")</f>
        <v xml:space="preserve"> </v>
      </c>
      <c r="N112" s="146"/>
    </row>
    <row r="113" spans="1:14" ht="60" customHeight="1" x14ac:dyDescent="0.2">
      <c r="A113" s="5"/>
      <c r="B113" s="796" t="s">
        <v>239</v>
      </c>
      <c r="C113" s="797"/>
      <c r="D113" s="797"/>
      <c r="E113" s="798" t="s">
        <v>240</v>
      </c>
      <c r="F113" s="798"/>
      <c r="G113" s="799"/>
      <c r="H113" s="171">
        <v>0</v>
      </c>
      <c r="I113" s="171">
        <v>0</v>
      </c>
      <c r="J113" s="200">
        <v>0</v>
      </c>
      <c r="K113" s="220"/>
      <c r="L113" s="220"/>
      <c r="M113" s="213"/>
      <c r="N113" s="146"/>
    </row>
    <row r="114" spans="1:14" ht="24.95" customHeight="1" thickBot="1" x14ac:dyDescent="0.25">
      <c r="A114" s="5"/>
      <c r="B114" s="800" t="s">
        <v>241</v>
      </c>
      <c r="C114" s="801"/>
      <c r="D114" s="801"/>
      <c r="E114" s="802" t="s">
        <v>242</v>
      </c>
      <c r="F114" s="802"/>
      <c r="G114" s="802"/>
      <c r="H114" s="172">
        <v>0</v>
      </c>
      <c r="I114" s="172">
        <v>0</v>
      </c>
      <c r="J114" s="201">
        <v>0</v>
      </c>
      <c r="K114" s="220"/>
      <c r="L114" s="220"/>
      <c r="M114" s="213"/>
      <c r="N114" s="146"/>
    </row>
    <row r="115" spans="1:14" ht="15" customHeight="1" x14ac:dyDescent="0.2">
      <c r="A115" s="5"/>
      <c r="B115" s="803" t="s">
        <v>243</v>
      </c>
      <c r="C115" s="788"/>
      <c r="D115" s="788"/>
      <c r="E115" s="788" t="s">
        <v>66</v>
      </c>
      <c r="F115" s="788"/>
      <c r="G115" s="789"/>
      <c r="H115" s="173">
        <f t="shared" ref="H115:J116" si="0">H75+H84</f>
        <v>0</v>
      </c>
      <c r="I115" s="173">
        <f t="shared" si="0"/>
        <v>0</v>
      </c>
      <c r="J115" s="202">
        <f t="shared" si="0"/>
        <v>0</v>
      </c>
      <c r="K115" s="216"/>
      <c r="L115" s="216"/>
      <c r="M115" s="213"/>
      <c r="N115" s="146"/>
    </row>
    <row r="116" spans="1:14" ht="15" customHeight="1" thickBot="1" x14ac:dyDescent="0.25">
      <c r="A116" s="5"/>
      <c r="B116" s="174"/>
      <c r="C116" s="153"/>
      <c r="D116" s="153"/>
      <c r="E116" s="790" t="s">
        <v>67</v>
      </c>
      <c r="F116" s="790"/>
      <c r="G116" s="791"/>
      <c r="H116" s="175">
        <f t="shared" si="0"/>
        <v>0</v>
      </c>
      <c r="I116" s="175">
        <f t="shared" si="0"/>
        <v>0</v>
      </c>
      <c r="J116" s="203">
        <f t="shared" si="0"/>
        <v>0</v>
      </c>
      <c r="K116" s="217"/>
      <c r="L116" s="217"/>
      <c r="M116" s="213"/>
      <c r="N116" s="146"/>
    </row>
    <row r="117" spans="1:14" ht="15" customHeight="1" x14ac:dyDescent="0.2">
      <c r="A117" s="5"/>
      <c r="B117" s="655" t="s">
        <v>244</v>
      </c>
      <c r="C117" s="656"/>
      <c r="D117" s="656"/>
      <c r="E117" s="621" t="s">
        <v>77</v>
      </c>
      <c r="F117" s="621"/>
      <c r="G117" s="622"/>
      <c r="H117" s="176">
        <f t="shared" ref="H117:J118" si="1">H137</f>
        <v>0</v>
      </c>
      <c r="I117" s="176">
        <f t="shared" si="1"/>
        <v>0</v>
      </c>
      <c r="J117" s="204">
        <f t="shared" si="1"/>
        <v>0</v>
      </c>
      <c r="K117" s="218"/>
      <c r="L117" s="218"/>
      <c r="M117" s="213"/>
      <c r="N117" s="146"/>
    </row>
    <row r="118" spans="1:14" ht="50.1" customHeight="1" thickBot="1" x14ac:dyDescent="0.25">
      <c r="A118" s="5"/>
      <c r="B118" s="779" t="s">
        <v>245</v>
      </c>
      <c r="C118" s="780"/>
      <c r="D118" s="780"/>
      <c r="E118" s="625" t="s">
        <v>179</v>
      </c>
      <c r="F118" s="625"/>
      <c r="G118" s="626"/>
      <c r="H118" s="177">
        <f t="shared" si="1"/>
        <v>0</v>
      </c>
      <c r="I118" s="177">
        <f t="shared" si="1"/>
        <v>0</v>
      </c>
      <c r="J118" s="205">
        <f t="shared" si="1"/>
        <v>0</v>
      </c>
      <c r="K118" s="218"/>
      <c r="L118" s="218"/>
      <c r="M118" s="213"/>
      <c r="N118" s="146"/>
    </row>
    <row r="119" spans="1:14" ht="15" customHeight="1" thickBot="1" x14ac:dyDescent="0.25">
      <c r="A119" s="5"/>
      <c r="B119" s="617" t="s">
        <v>246</v>
      </c>
      <c r="C119" s="618"/>
      <c r="D119" s="618"/>
      <c r="E119" s="618"/>
      <c r="F119" s="618"/>
      <c r="G119" s="619"/>
      <c r="H119" s="178">
        <f>ROUND(H115+H117+H118,2)</f>
        <v>0</v>
      </c>
      <c r="I119" s="182">
        <f>ROUND(I115+I117+I118,2)</f>
        <v>0</v>
      </c>
      <c r="J119" s="206">
        <f>ROUND(J115+J117+J118,2)</f>
        <v>0</v>
      </c>
      <c r="K119" s="216"/>
      <c r="L119" s="216"/>
      <c r="M119" s="213"/>
      <c r="N119" s="146"/>
    </row>
    <row r="120" spans="1:14" ht="15" customHeight="1" x14ac:dyDescent="0.2">
      <c r="A120" s="5"/>
      <c r="B120" s="632" t="s">
        <v>247</v>
      </c>
      <c r="C120" s="632"/>
      <c r="D120" s="632"/>
      <c r="E120" s="632"/>
      <c r="F120" s="632"/>
      <c r="G120" s="632"/>
      <c r="H120" s="632"/>
      <c r="I120" s="632"/>
      <c r="J120" s="632"/>
      <c r="K120" s="216"/>
      <c r="L120" s="216"/>
      <c r="M120" s="213"/>
      <c r="N120" s="146"/>
    </row>
    <row r="121" spans="1:14" ht="15" customHeight="1" thickBot="1" x14ac:dyDescent="0.25">
      <c r="A121" s="5"/>
      <c r="B121" s="632"/>
      <c r="C121" s="632"/>
      <c r="D121" s="632"/>
      <c r="E121" s="632"/>
      <c r="F121" s="632"/>
      <c r="G121" s="632"/>
      <c r="H121" s="632"/>
      <c r="I121" s="632"/>
      <c r="J121" s="632"/>
      <c r="K121" s="216"/>
      <c r="L121" s="216"/>
      <c r="M121" s="213"/>
      <c r="N121" s="146"/>
    </row>
    <row r="122" spans="1:14" ht="15" customHeight="1" thickBot="1" x14ac:dyDescent="0.3">
      <c r="A122" s="50"/>
      <c r="B122" s="657" t="s">
        <v>203</v>
      </c>
      <c r="C122" s="658"/>
      <c r="D122" s="636" t="str">
        <f>D69</f>
        <v>xxx</v>
      </c>
      <c r="E122" s="637"/>
      <c r="F122" s="637"/>
      <c r="G122" s="637"/>
      <c r="H122" s="637"/>
      <c r="I122" s="637"/>
      <c r="J122" s="638"/>
      <c r="K122" s="216"/>
      <c r="L122" s="216"/>
      <c r="M122" s="213"/>
      <c r="N122" s="146"/>
    </row>
    <row r="123" spans="1:14" ht="15" customHeight="1" thickBot="1" x14ac:dyDescent="0.25">
      <c r="A123" s="50"/>
      <c r="B123" s="146"/>
      <c r="C123" s="146"/>
      <c r="D123" s="146"/>
      <c r="E123" s="146"/>
      <c r="F123" s="146"/>
      <c r="G123" s="146"/>
      <c r="H123" s="146"/>
      <c r="I123" s="146"/>
      <c r="J123" s="146"/>
      <c r="K123" s="216"/>
      <c r="L123" s="216"/>
      <c r="M123" s="213"/>
      <c r="N123" s="146"/>
    </row>
    <row r="124" spans="1:14" ht="15" customHeight="1" thickBot="1" x14ac:dyDescent="0.25">
      <c r="A124" s="50"/>
      <c r="B124" s="633" t="s">
        <v>248</v>
      </c>
      <c r="C124" s="634"/>
      <c r="D124" s="634"/>
      <c r="E124" s="634"/>
      <c r="F124" s="634"/>
      <c r="G124" s="634"/>
      <c r="H124" s="634"/>
      <c r="I124" s="634"/>
      <c r="J124" s="635"/>
      <c r="K124" s="216"/>
      <c r="L124" s="216"/>
      <c r="M124" s="213"/>
      <c r="N124" s="146"/>
    </row>
    <row r="125" spans="1:14" ht="15" customHeight="1" thickBot="1" x14ac:dyDescent="0.25">
      <c r="A125" s="50"/>
      <c r="B125" s="179"/>
      <c r="C125" s="179"/>
      <c r="D125" s="179"/>
      <c r="E125" s="179"/>
      <c r="F125" s="179"/>
      <c r="G125" s="179"/>
      <c r="H125" s="179"/>
      <c r="I125" s="179"/>
      <c r="J125" s="179"/>
      <c r="K125" s="216"/>
      <c r="L125" s="216"/>
      <c r="M125" s="213"/>
      <c r="N125" s="146"/>
    </row>
    <row r="126" spans="1:14" ht="15" customHeight="1" x14ac:dyDescent="0.25">
      <c r="A126" s="50"/>
      <c r="B126" s="755" t="s">
        <v>75</v>
      </c>
      <c r="C126" s="756"/>
      <c r="D126" s="756"/>
      <c r="E126" s="804"/>
      <c r="F126" s="804"/>
      <c r="G126" s="806" t="s">
        <v>182</v>
      </c>
      <c r="H126" s="241">
        <f t="shared" ref="H126:J127" si="2">H73</f>
        <v>2024</v>
      </c>
      <c r="I126" s="241" t="str">
        <f t="shared" si="2"/>
        <v>Jahr</v>
      </c>
      <c r="J126" s="242" t="str">
        <f t="shared" si="2"/>
        <v>Jahr</v>
      </c>
      <c r="K126" s="216"/>
      <c r="L126" s="216"/>
      <c r="M126" s="213"/>
      <c r="N126" s="146"/>
    </row>
    <row r="127" spans="1:14" ht="15" customHeight="1" thickBot="1" x14ac:dyDescent="0.25">
      <c r="A127" s="5"/>
      <c r="B127" s="757"/>
      <c r="C127" s="758"/>
      <c r="D127" s="758"/>
      <c r="E127" s="805"/>
      <c r="F127" s="805"/>
      <c r="G127" s="807"/>
      <c r="H127" s="243">
        <f t="shared" si="2"/>
        <v>12</v>
      </c>
      <c r="I127" s="243">
        <f t="shared" si="2"/>
        <v>12</v>
      </c>
      <c r="J127" s="244">
        <f t="shared" si="2"/>
        <v>12</v>
      </c>
      <c r="K127" s="215"/>
      <c r="L127" s="215"/>
      <c r="M127" s="213"/>
      <c r="N127" s="146"/>
    </row>
    <row r="128" spans="1:14" ht="15" customHeight="1" thickBot="1" x14ac:dyDescent="0.3">
      <c r="A128" s="5"/>
      <c r="B128" s="785" t="s">
        <v>249</v>
      </c>
      <c r="C128" s="786"/>
      <c r="D128" s="786"/>
      <c r="E128" s="786"/>
      <c r="F128" s="786"/>
      <c r="G128" s="787"/>
      <c r="H128" s="180">
        <f>H76+H85</f>
        <v>0</v>
      </c>
      <c r="I128" s="180">
        <f>I76+I85</f>
        <v>0</v>
      </c>
      <c r="J128" s="209">
        <f>J76+J85</f>
        <v>0</v>
      </c>
      <c r="K128" s="217"/>
      <c r="L128" s="217"/>
      <c r="M128" s="213"/>
      <c r="N128" s="146"/>
    </row>
    <row r="129" spans="1:14" ht="15" customHeight="1" x14ac:dyDescent="0.25">
      <c r="A129" s="5"/>
      <c r="B129" s="781" t="s">
        <v>250</v>
      </c>
      <c r="C129" s="782"/>
      <c r="D129" s="783"/>
      <c r="E129" s="784" t="s">
        <v>76</v>
      </c>
      <c r="F129" s="782"/>
      <c r="G129" s="782"/>
      <c r="H129" s="181">
        <f>SUM(H130:H131)</f>
        <v>0</v>
      </c>
      <c r="I129" s="181">
        <f>SUM(I130:I131)</f>
        <v>0</v>
      </c>
      <c r="J129" s="210">
        <f>SUM(J130:J131)</f>
        <v>0</v>
      </c>
      <c r="K129" s="659" t="str">
        <f>IF((H139+I139+J139)*(H129+I129+J129+H132+I132+J132+H137+I137+J137+H138+I138+J138)&lt;&gt;0,IF((1/(H139+I139+J139)*(H129+I129+J129+H132+I132+J132+H137+I137+J137+H138+I138+J138))&lt;10%,1/(H139+I139+J139)*(H129+I129+J129+H132+I132+J132+H137+I137+J137+H138+I138+J138),""),"")</f>
        <v/>
      </c>
      <c r="L129" s="659"/>
      <c r="M129" s="659"/>
      <c r="N129" s="146"/>
    </row>
    <row r="130" spans="1:14" ht="15" customHeight="1" x14ac:dyDescent="0.2">
      <c r="A130" s="5"/>
      <c r="B130" s="639" t="s">
        <v>251</v>
      </c>
      <c r="C130" s="640"/>
      <c r="D130" s="641"/>
      <c r="E130" s="642"/>
      <c r="F130" s="642"/>
      <c r="G130" s="643"/>
      <c r="H130" s="54">
        <v>0</v>
      </c>
      <c r="I130" s="54">
        <v>0</v>
      </c>
      <c r="J130" s="192">
        <v>0</v>
      </c>
      <c r="K130" s="218"/>
      <c r="L130" s="218"/>
      <c r="M130" s="213"/>
      <c r="N130" s="146"/>
    </row>
    <row r="131" spans="1:14" ht="22.5" customHeight="1" thickBot="1" x14ac:dyDescent="0.25">
      <c r="A131" s="5"/>
      <c r="B131" s="623" t="s">
        <v>252</v>
      </c>
      <c r="C131" s="624"/>
      <c r="D131" s="624"/>
      <c r="E131" s="625" t="s">
        <v>78</v>
      </c>
      <c r="F131" s="625"/>
      <c r="G131" s="626"/>
      <c r="H131" s="55">
        <v>0</v>
      </c>
      <c r="I131" s="55">
        <v>0</v>
      </c>
      <c r="J131" s="193">
        <v>0</v>
      </c>
      <c r="K131" s="218"/>
      <c r="L131" s="218"/>
      <c r="M131" s="213"/>
      <c r="N131" s="146"/>
    </row>
    <row r="132" spans="1:14" ht="15" customHeight="1" x14ac:dyDescent="0.2">
      <c r="A132" s="5"/>
      <c r="B132" s="644" t="s">
        <v>253</v>
      </c>
      <c r="C132" s="645"/>
      <c r="D132" s="646"/>
      <c r="E132" s="647"/>
      <c r="F132" s="648"/>
      <c r="G132" s="648"/>
      <c r="H132" s="181">
        <f>SUM(H133:H135)</f>
        <v>0</v>
      </c>
      <c r="I132" s="181">
        <f>SUM(I133:I135)</f>
        <v>0</v>
      </c>
      <c r="J132" s="210">
        <f>SUM(J133:J135)</f>
        <v>0</v>
      </c>
      <c r="K132" s="216"/>
      <c r="L132" s="216"/>
      <c r="M132" s="213"/>
      <c r="N132" s="146"/>
    </row>
    <row r="133" spans="1:14" ht="15" customHeight="1" x14ac:dyDescent="0.2">
      <c r="A133" s="5"/>
      <c r="B133" s="649" t="s">
        <v>254</v>
      </c>
      <c r="C133" s="650"/>
      <c r="D133" s="650"/>
      <c r="E133" s="650"/>
      <c r="F133" s="650"/>
      <c r="G133" s="651"/>
      <c r="H133" s="54">
        <v>0</v>
      </c>
      <c r="I133" s="54">
        <v>0</v>
      </c>
      <c r="J133" s="192">
        <v>0</v>
      </c>
      <c r="K133" s="218"/>
      <c r="L133" s="218"/>
      <c r="M133" s="213"/>
      <c r="N133" s="146"/>
    </row>
    <row r="134" spans="1:14" ht="15" customHeight="1" x14ac:dyDescent="0.2">
      <c r="A134" s="5"/>
      <c r="B134" s="649" t="s">
        <v>255</v>
      </c>
      <c r="C134" s="650"/>
      <c r="D134" s="650"/>
      <c r="E134" s="650"/>
      <c r="F134" s="650"/>
      <c r="G134" s="651"/>
      <c r="H134" s="54">
        <v>0</v>
      </c>
      <c r="I134" s="54">
        <v>0</v>
      </c>
      <c r="J134" s="192">
        <v>0</v>
      </c>
      <c r="K134" s="218"/>
      <c r="L134" s="218"/>
      <c r="M134" s="213"/>
      <c r="N134" s="146"/>
    </row>
    <row r="135" spans="1:14" ht="15" customHeight="1" thickBot="1" x14ac:dyDescent="0.25">
      <c r="A135" s="5"/>
      <c r="B135" s="652" t="s">
        <v>256</v>
      </c>
      <c r="C135" s="653"/>
      <c r="D135" s="653"/>
      <c r="E135" s="653"/>
      <c r="F135" s="653"/>
      <c r="G135" s="654"/>
      <c r="H135" s="55">
        <v>0</v>
      </c>
      <c r="I135" s="55">
        <v>0</v>
      </c>
      <c r="J135" s="193">
        <v>0</v>
      </c>
      <c r="K135" s="218"/>
      <c r="L135" s="218"/>
      <c r="M135" s="218"/>
      <c r="N135" s="146"/>
    </row>
    <row r="136" spans="1:14" ht="15" customHeight="1" thickBot="1" x14ac:dyDescent="0.25">
      <c r="A136" s="5"/>
      <c r="B136" s="617" t="s">
        <v>257</v>
      </c>
      <c r="C136" s="618"/>
      <c r="D136" s="618"/>
      <c r="E136" s="618"/>
      <c r="F136" s="618"/>
      <c r="G136" s="619"/>
      <c r="H136" s="182">
        <f>H128+H129+H132</f>
        <v>0</v>
      </c>
      <c r="I136" s="182">
        <f>I128+I129+I132</f>
        <v>0</v>
      </c>
      <c r="J136" s="206">
        <f>J128+J129+J132</f>
        <v>0</v>
      </c>
      <c r="K136" s="218"/>
      <c r="L136" s="218"/>
      <c r="M136" s="213"/>
      <c r="N136" s="146"/>
    </row>
    <row r="137" spans="1:14" ht="15" customHeight="1" x14ac:dyDescent="0.2">
      <c r="A137" s="5"/>
      <c r="B137" s="620" t="s">
        <v>258</v>
      </c>
      <c r="C137" s="621"/>
      <c r="D137" s="621"/>
      <c r="E137" s="621" t="s">
        <v>77</v>
      </c>
      <c r="F137" s="621"/>
      <c r="G137" s="622"/>
      <c r="H137" s="183">
        <v>0</v>
      </c>
      <c r="I137" s="183">
        <v>0</v>
      </c>
      <c r="J137" s="211">
        <v>0</v>
      </c>
      <c r="K137" s="218"/>
      <c r="L137" s="218"/>
      <c r="M137" s="213"/>
      <c r="N137" s="146"/>
    </row>
    <row r="138" spans="1:14" ht="50.1" customHeight="1" thickBot="1" x14ac:dyDescent="0.25">
      <c r="A138" s="5"/>
      <c r="B138" s="623" t="s">
        <v>259</v>
      </c>
      <c r="C138" s="624"/>
      <c r="D138" s="624"/>
      <c r="E138" s="625" t="s">
        <v>179</v>
      </c>
      <c r="F138" s="625"/>
      <c r="G138" s="626"/>
      <c r="H138" s="55">
        <v>0</v>
      </c>
      <c r="I138" s="55">
        <v>0</v>
      </c>
      <c r="J138" s="193">
        <v>0</v>
      </c>
      <c r="K138" s="218"/>
      <c r="L138" s="218"/>
      <c r="M138" s="213"/>
      <c r="N138" s="146"/>
    </row>
    <row r="139" spans="1:14" ht="15" customHeight="1" thickBot="1" x14ac:dyDescent="0.25">
      <c r="A139" s="5"/>
      <c r="B139" s="627" t="s">
        <v>260</v>
      </c>
      <c r="C139" s="628"/>
      <c r="D139" s="628"/>
      <c r="E139" s="628"/>
      <c r="F139" s="628"/>
      <c r="G139" s="629"/>
      <c r="H139" s="182">
        <f>ROUND(H136+H137+H138,2)</f>
        <v>0</v>
      </c>
      <c r="I139" s="182">
        <f>ROUND(I136+I137+I138,2)</f>
        <v>0</v>
      </c>
      <c r="J139" s="206">
        <f>ROUND(J136+J137+J138,2)</f>
        <v>0</v>
      </c>
      <c r="K139" s="216"/>
      <c r="L139" s="216"/>
      <c r="M139" s="213"/>
      <c r="N139" s="146"/>
    </row>
    <row r="140" spans="1:14" ht="15" customHeight="1" x14ac:dyDescent="0.25">
      <c r="B140" s="184" t="str">
        <f>IF(H119&lt;&gt;H139,"Achtung: Ausgaben ≠ Einnahmen!!!",IF(I119&lt;&gt;I139,"Achtung: Ausgaben ≠ Einnahmen!!!",IF(J119&lt;&gt;J139,"Achtung: Ausgaben ≠ Einnahmen!!!","")))</f>
        <v/>
      </c>
      <c r="C140" s="147"/>
      <c r="D140" s="147"/>
      <c r="E140" s="147"/>
      <c r="F140" s="147"/>
      <c r="G140" s="147"/>
      <c r="H140" s="147"/>
      <c r="I140" s="185"/>
      <c r="J140" s="185"/>
      <c r="K140" s="148"/>
      <c r="L140" s="148"/>
      <c r="M140" s="147"/>
      <c r="N140" s="147"/>
    </row>
    <row r="141" spans="1:14" ht="15" customHeight="1" x14ac:dyDescent="0.25">
      <c r="B141" s="147"/>
      <c r="C141" s="147"/>
      <c r="D141" s="147"/>
      <c r="E141" s="147"/>
      <c r="F141" s="147"/>
      <c r="G141" s="147"/>
      <c r="H141" s="186"/>
      <c r="I141" s="147"/>
      <c r="J141" s="147"/>
      <c r="K141" s="148"/>
      <c r="L141" s="148"/>
      <c r="M141" s="147"/>
      <c r="N141" s="147"/>
    </row>
    <row r="142" spans="1:14" ht="15" customHeight="1" x14ac:dyDescent="0.2">
      <c r="B142" s="630" t="s">
        <v>261</v>
      </c>
      <c r="C142" s="630"/>
      <c r="D142" s="630"/>
      <c r="E142" s="147"/>
      <c r="F142" s="147"/>
      <c r="G142" s="147"/>
      <c r="H142" s="147"/>
      <c r="I142" s="147"/>
      <c r="J142" s="147"/>
      <c r="K142" s="148"/>
      <c r="L142" s="148"/>
      <c r="M142" s="147"/>
      <c r="N142" s="147"/>
    </row>
    <row r="143" spans="1:14" ht="15" customHeight="1" x14ac:dyDescent="0.2">
      <c r="B143" s="631"/>
      <c r="C143" s="631"/>
      <c r="D143" s="631"/>
      <c r="F143" s="187"/>
      <c r="G143" s="187"/>
      <c r="H143" s="187"/>
      <c r="I143" s="187"/>
      <c r="J143" s="188"/>
      <c r="K143" s="148"/>
      <c r="L143" s="148"/>
      <c r="M143" s="147"/>
      <c r="N143" s="147"/>
    </row>
    <row r="144" spans="1:14" ht="15" customHeight="1" x14ac:dyDescent="0.2">
      <c r="B144" s="1" t="s">
        <v>262</v>
      </c>
      <c r="F144" s="1" t="s">
        <v>5</v>
      </c>
      <c r="K144" s="148"/>
      <c r="L144" s="148"/>
      <c r="M144" s="147"/>
      <c r="N144" s="147"/>
    </row>
    <row r="145" spans="11:14" ht="15" customHeight="1" x14ac:dyDescent="0.2">
      <c r="K145" s="147"/>
      <c r="L145" s="147"/>
      <c r="M145" s="147"/>
      <c r="N145" s="147"/>
    </row>
  </sheetData>
  <sheetProtection algorithmName="SHA-512" hashValue="Nr4tdhb2UpM/EkNR40HeAp4LdX9HyiTzWLf6PCiltXzez5viIhG1+zCb+O+hsMQ9oWDhuNXYF0bSSSNQFldrYw==" saltValue="0ZblRfnIukzrjdjqq0b0rw==" spinCount="100000" sheet="1" objects="1" scenarios="1" selectLockedCells="1"/>
  <mergeCells count="120">
    <mergeCell ref="B119:G119"/>
    <mergeCell ref="B120:J121"/>
    <mergeCell ref="B128:G128"/>
    <mergeCell ref="B129:D129"/>
    <mergeCell ref="E129:G129"/>
    <mergeCell ref="B122:C122"/>
    <mergeCell ref="D122:J122"/>
    <mergeCell ref="B124:J124"/>
    <mergeCell ref="B126:D127"/>
    <mergeCell ref="E126:E127"/>
    <mergeCell ref="F126:F127"/>
    <mergeCell ref="G126:G127"/>
    <mergeCell ref="B112:D112"/>
    <mergeCell ref="E112:G112"/>
    <mergeCell ref="E115:G115"/>
    <mergeCell ref="E116:G116"/>
    <mergeCell ref="B118:D118"/>
    <mergeCell ref="E118:G118"/>
    <mergeCell ref="B113:D113"/>
    <mergeCell ref="E113:G113"/>
    <mergeCell ref="B114:D114"/>
    <mergeCell ref="E114:G114"/>
    <mergeCell ref="B115:D115"/>
    <mergeCell ref="B117:D117"/>
    <mergeCell ref="E117:G117"/>
    <mergeCell ref="B107:D107"/>
    <mergeCell ref="E107:G107"/>
    <mergeCell ref="B108:D108"/>
    <mergeCell ref="E108:G108"/>
    <mergeCell ref="B109:D109"/>
    <mergeCell ref="E109:G109"/>
    <mergeCell ref="B110:D110"/>
    <mergeCell ref="E110:G110"/>
    <mergeCell ref="B111:D111"/>
    <mergeCell ref="E111:G111"/>
    <mergeCell ref="B104:D104"/>
    <mergeCell ref="E104:G104"/>
    <mergeCell ref="B105:D105"/>
    <mergeCell ref="E105:G105"/>
    <mergeCell ref="B106:D106"/>
    <mergeCell ref="E106:G106"/>
    <mergeCell ref="B101:D101"/>
    <mergeCell ref="E101:G101"/>
    <mergeCell ref="B102:D102"/>
    <mergeCell ref="E102:G102"/>
    <mergeCell ref="B103:D103"/>
    <mergeCell ref="E103:G103"/>
    <mergeCell ref="B98:D98"/>
    <mergeCell ref="E98:G98"/>
    <mergeCell ref="B99:D99"/>
    <mergeCell ref="E99:G99"/>
    <mergeCell ref="B100:D100"/>
    <mergeCell ref="E100:G100"/>
    <mergeCell ref="B95:D95"/>
    <mergeCell ref="E95:G95"/>
    <mergeCell ref="B96:D96"/>
    <mergeCell ref="E96:G96"/>
    <mergeCell ref="B92:D92"/>
    <mergeCell ref="E92:G92"/>
    <mergeCell ref="B94:D94"/>
    <mergeCell ref="E94:G94"/>
    <mergeCell ref="B89:D89"/>
    <mergeCell ref="E89:G89"/>
    <mergeCell ref="B90:D90"/>
    <mergeCell ref="E90:G90"/>
    <mergeCell ref="B91:D91"/>
    <mergeCell ref="E91:G91"/>
    <mergeCell ref="B80:G80"/>
    <mergeCell ref="B81:G81"/>
    <mergeCell ref="B86:D86"/>
    <mergeCell ref="E86:G86"/>
    <mergeCell ref="B87:D87"/>
    <mergeCell ref="E87:G87"/>
    <mergeCell ref="E84:G84"/>
    <mergeCell ref="E85:G85"/>
    <mergeCell ref="B82:G82"/>
    <mergeCell ref="B83:G83"/>
    <mergeCell ref="B84:D85"/>
    <mergeCell ref="B69:C69"/>
    <mergeCell ref="D69:J69"/>
    <mergeCell ref="B71:J71"/>
    <mergeCell ref="B73:D74"/>
    <mergeCell ref="B75:D76"/>
    <mergeCell ref="E75:G75"/>
    <mergeCell ref="E76:G76"/>
    <mergeCell ref="B79:C79"/>
    <mergeCell ref="E79:F79"/>
    <mergeCell ref="B77:F77"/>
    <mergeCell ref="B78:F78"/>
    <mergeCell ref="B20:C23"/>
    <mergeCell ref="D20:M23"/>
    <mergeCell ref="B24:I25"/>
    <mergeCell ref="J24:M25"/>
    <mergeCell ref="B26:C33"/>
    <mergeCell ref="D26:M33"/>
    <mergeCell ref="B1:M6"/>
    <mergeCell ref="B8:M9"/>
    <mergeCell ref="B10:M12"/>
    <mergeCell ref="B14:C17"/>
    <mergeCell ref="D14:M17"/>
    <mergeCell ref="B18:C19"/>
    <mergeCell ref="D18:G19"/>
    <mergeCell ref="H18:M19"/>
    <mergeCell ref="B135:G135"/>
    <mergeCell ref="B136:G136"/>
    <mergeCell ref="B137:D137"/>
    <mergeCell ref="E137:G137"/>
    <mergeCell ref="B138:D138"/>
    <mergeCell ref="E138:G138"/>
    <mergeCell ref="B139:G139"/>
    <mergeCell ref="B142:D143"/>
    <mergeCell ref="K129:M129"/>
    <mergeCell ref="B130:D130"/>
    <mergeCell ref="E130:G130"/>
    <mergeCell ref="B131:D131"/>
    <mergeCell ref="E131:G131"/>
    <mergeCell ref="B132:D132"/>
    <mergeCell ref="E132:G132"/>
    <mergeCell ref="B133:G133"/>
    <mergeCell ref="B134:G134"/>
  </mergeCells>
  <dataValidations count="1">
    <dataValidation type="list" allowBlank="1" showInputMessage="1" showErrorMessage="1" sqref="D18:G19">
      <formula1>"SR I = Teilraum Innere Stadt,SR II = Teilraum Hallescher Norden,SR III = Teilraum Hallescher Osten,SR IV = Teilraum Hallescher Süden,SR V = Teilraum Hallescher Westen,SRÜ = sozialraumübergreifend = Stadtweite Angebote"</formula1>
    </dataValidation>
  </dataValidations>
  <pageMargins left="0.70866141732283472" right="0.70866141732283472" top="0.78740157480314965" bottom="0.78740157480314965" header="0.31496062992125984" footer="0.31496062992125984"/>
  <pageSetup paperSize="9" scale="66" orientation="portrait" r:id="rId1"/>
  <headerFooter>
    <oddHeader>&amp;C&amp;"Arial,Standard"&amp;A</oddHeader>
    <oddFooter>&amp;C&amp;"Arial,Standard"Seite &amp;P von &amp;N</oddFooter>
  </headerFooter>
  <rowBreaks count="2" manualBreakCount="2">
    <brk id="68" max="13" man="1"/>
    <brk id="121" max="13"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45"/>
  <sheetViews>
    <sheetView showGridLines="0" showRowColHeaders="0" view="pageBreakPreview" zoomScaleNormal="100" zoomScaleSheetLayoutView="100" workbookViewId="0">
      <selection activeCell="D14" sqref="D14:M17"/>
    </sheetView>
  </sheetViews>
  <sheetFormatPr baseColWidth="10" defaultColWidth="11.42578125" defaultRowHeight="15" customHeight="1" x14ac:dyDescent="0.2"/>
  <cols>
    <col min="1" max="1" width="2.5703125" style="1" customWidth="1"/>
    <col min="2" max="10" width="11.42578125" style="1"/>
    <col min="11" max="13" width="8" style="1" customWidth="1"/>
    <col min="14" max="14" width="2.5703125" style="1" customWidth="1"/>
    <col min="15" max="16384" width="11.42578125" style="1"/>
  </cols>
  <sheetData>
    <row r="1" spans="1:13" ht="15" customHeight="1" x14ac:dyDescent="0.2">
      <c r="A1" s="5"/>
      <c r="B1" s="310"/>
      <c r="C1" s="310"/>
      <c r="D1" s="310"/>
      <c r="E1" s="310"/>
      <c r="F1" s="310"/>
      <c r="G1" s="310"/>
      <c r="H1" s="310"/>
      <c r="I1" s="310"/>
      <c r="J1" s="310"/>
      <c r="K1" s="310"/>
      <c r="L1" s="310"/>
      <c r="M1" s="310"/>
    </row>
    <row r="2" spans="1:13" ht="15" customHeight="1" x14ac:dyDescent="0.2">
      <c r="A2" s="5"/>
      <c r="B2" s="310"/>
      <c r="C2" s="310"/>
      <c r="D2" s="310"/>
      <c r="E2" s="310"/>
      <c r="F2" s="310"/>
      <c r="G2" s="310"/>
      <c r="H2" s="310"/>
      <c r="I2" s="310"/>
      <c r="J2" s="310"/>
      <c r="K2" s="310"/>
      <c r="L2" s="310"/>
      <c r="M2" s="310"/>
    </row>
    <row r="3" spans="1:13" ht="15" customHeight="1" x14ac:dyDescent="0.2">
      <c r="A3" s="5"/>
      <c r="B3" s="310"/>
      <c r="C3" s="310"/>
      <c r="D3" s="310"/>
      <c r="E3" s="310"/>
      <c r="F3" s="310"/>
      <c r="G3" s="310"/>
      <c r="H3" s="310"/>
      <c r="I3" s="310"/>
      <c r="J3" s="310"/>
      <c r="K3" s="310"/>
      <c r="L3" s="310"/>
      <c r="M3" s="310"/>
    </row>
    <row r="4" spans="1:13" ht="15" customHeight="1" x14ac:dyDescent="0.2">
      <c r="A4" s="5"/>
      <c r="B4" s="310"/>
      <c r="C4" s="310"/>
      <c r="D4" s="310"/>
      <c r="E4" s="310"/>
      <c r="F4" s="310"/>
      <c r="G4" s="310"/>
      <c r="H4" s="310"/>
      <c r="I4" s="310"/>
      <c r="J4" s="310"/>
      <c r="K4" s="310"/>
      <c r="L4" s="310"/>
      <c r="M4" s="310"/>
    </row>
    <row r="5" spans="1:13" ht="15" customHeight="1" x14ac:dyDescent="0.2">
      <c r="A5" s="5"/>
      <c r="B5" s="310"/>
      <c r="C5" s="310"/>
      <c r="D5" s="310"/>
      <c r="E5" s="310"/>
      <c r="F5" s="310"/>
      <c r="G5" s="310"/>
      <c r="H5" s="310"/>
      <c r="I5" s="310"/>
      <c r="J5" s="310"/>
      <c r="K5" s="310"/>
      <c r="L5" s="310"/>
      <c r="M5" s="310"/>
    </row>
    <row r="6" spans="1:13" ht="15" customHeight="1" x14ac:dyDescent="0.2">
      <c r="A6" s="5"/>
      <c r="B6" s="310"/>
      <c r="C6" s="310"/>
      <c r="D6" s="310"/>
      <c r="E6" s="310"/>
      <c r="F6" s="310"/>
      <c r="G6" s="310"/>
      <c r="H6" s="310"/>
      <c r="I6" s="310"/>
      <c r="J6" s="310"/>
      <c r="K6" s="310"/>
      <c r="L6" s="310"/>
      <c r="M6" s="310"/>
    </row>
    <row r="7" spans="1:13" ht="15" customHeight="1" thickBot="1" x14ac:dyDescent="0.25">
      <c r="A7" s="5"/>
      <c r="B7" s="5"/>
      <c r="C7" s="5"/>
      <c r="D7" s="5"/>
      <c r="E7" s="5"/>
      <c r="F7" s="5"/>
      <c r="G7" s="5"/>
      <c r="H7" s="5"/>
      <c r="I7" s="5"/>
      <c r="J7" s="5"/>
      <c r="K7" s="5"/>
      <c r="L7" s="5"/>
      <c r="M7" s="5"/>
    </row>
    <row r="8" spans="1:13" ht="15" customHeight="1" x14ac:dyDescent="0.2">
      <c r="A8" s="5"/>
      <c r="B8" s="682" t="s">
        <v>115</v>
      </c>
      <c r="C8" s="683"/>
      <c r="D8" s="683"/>
      <c r="E8" s="683"/>
      <c r="F8" s="683"/>
      <c r="G8" s="683"/>
      <c r="H8" s="683"/>
      <c r="I8" s="683"/>
      <c r="J8" s="683"/>
      <c r="K8" s="684"/>
      <c r="L8" s="684"/>
      <c r="M8" s="685"/>
    </row>
    <row r="9" spans="1:13" ht="15" customHeight="1" x14ac:dyDescent="0.2">
      <c r="A9" s="5"/>
      <c r="B9" s="686"/>
      <c r="C9" s="687"/>
      <c r="D9" s="687"/>
      <c r="E9" s="687"/>
      <c r="F9" s="687"/>
      <c r="G9" s="687"/>
      <c r="H9" s="687"/>
      <c r="I9" s="687"/>
      <c r="J9" s="687"/>
      <c r="K9" s="688"/>
      <c r="L9" s="688"/>
      <c r="M9" s="689"/>
    </row>
    <row r="10" spans="1:13" ht="15" customHeight="1" x14ac:dyDescent="0.2">
      <c r="A10" s="5"/>
      <c r="B10" s="690" t="s">
        <v>272</v>
      </c>
      <c r="C10" s="691"/>
      <c r="D10" s="691"/>
      <c r="E10" s="691"/>
      <c r="F10" s="691"/>
      <c r="G10" s="691"/>
      <c r="H10" s="691"/>
      <c r="I10" s="691"/>
      <c r="J10" s="691"/>
      <c r="K10" s="691"/>
      <c r="L10" s="691"/>
      <c r="M10" s="692"/>
    </row>
    <row r="11" spans="1:13" ht="15" customHeight="1" x14ac:dyDescent="0.2">
      <c r="A11" s="5"/>
      <c r="B11" s="693"/>
      <c r="C11" s="694"/>
      <c r="D11" s="694"/>
      <c r="E11" s="694"/>
      <c r="F11" s="694"/>
      <c r="G11" s="694"/>
      <c r="H11" s="694"/>
      <c r="I11" s="694"/>
      <c r="J11" s="694"/>
      <c r="K11" s="694"/>
      <c r="L11" s="694"/>
      <c r="M11" s="695"/>
    </row>
    <row r="12" spans="1:13" ht="15" customHeight="1" thickBot="1" x14ac:dyDescent="0.25">
      <c r="A12" s="5"/>
      <c r="B12" s="696"/>
      <c r="C12" s="697"/>
      <c r="D12" s="697"/>
      <c r="E12" s="697"/>
      <c r="F12" s="697"/>
      <c r="G12" s="697"/>
      <c r="H12" s="697"/>
      <c r="I12" s="697"/>
      <c r="J12" s="697"/>
      <c r="K12" s="697"/>
      <c r="L12" s="697"/>
      <c r="M12" s="698"/>
    </row>
    <row r="13" spans="1:13" ht="15" customHeight="1" thickBot="1" x14ac:dyDescent="0.25">
      <c r="A13" s="5"/>
      <c r="B13" s="5"/>
      <c r="C13" s="5"/>
      <c r="D13" s="5"/>
      <c r="E13" s="5"/>
      <c r="F13" s="5"/>
      <c r="G13" s="5"/>
      <c r="H13" s="5"/>
      <c r="I13" s="5"/>
      <c r="J13" s="5"/>
      <c r="K13" s="5"/>
      <c r="L13" s="5"/>
      <c r="M13" s="5"/>
    </row>
    <row r="14" spans="1:13" ht="15" customHeight="1" x14ac:dyDescent="0.2">
      <c r="A14" s="5"/>
      <c r="B14" s="699" t="s">
        <v>121</v>
      </c>
      <c r="C14" s="700"/>
      <c r="D14" s="705" t="s">
        <v>58</v>
      </c>
      <c r="E14" s="706"/>
      <c r="F14" s="706"/>
      <c r="G14" s="706"/>
      <c r="H14" s="706"/>
      <c r="I14" s="706"/>
      <c r="J14" s="706"/>
      <c r="K14" s="706"/>
      <c r="L14" s="706"/>
      <c r="M14" s="707"/>
    </row>
    <row r="15" spans="1:13" ht="15" customHeight="1" x14ac:dyDescent="0.2">
      <c r="A15" s="5"/>
      <c r="B15" s="701"/>
      <c r="C15" s="702"/>
      <c r="D15" s="708"/>
      <c r="E15" s="709"/>
      <c r="F15" s="709"/>
      <c r="G15" s="709"/>
      <c r="H15" s="709"/>
      <c r="I15" s="709"/>
      <c r="J15" s="709"/>
      <c r="K15" s="709"/>
      <c r="L15" s="709"/>
      <c r="M15" s="710"/>
    </row>
    <row r="16" spans="1:13" ht="15" customHeight="1" x14ac:dyDescent="0.2">
      <c r="A16" s="5"/>
      <c r="B16" s="701"/>
      <c r="C16" s="702"/>
      <c r="D16" s="708"/>
      <c r="E16" s="709"/>
      <c r="F16" s="709"/>
      <c r="G16" s="709"/>
      <c r="H16" s="709"/>
      <c r="I16" s="709"/>
      <c r="J16" s="709"/>
      <c r="K16" s="709"/>
      <c r="L16" s="709"/>
      <c r="M16" s="710"/>
    </row>
    <row r="17" spans="1:13" ht="15" customHeight="1" x14ac:dyDescent="0.2">
      <c r="A17" s="5"/>
      <c r="B17" s="703"/>
      <c r="C17" s="704"/>
      <c r="D17" s="711"/>
      <c r="E17" s="712"/>
      <c r="F17" s="712"/>
      <c r="G17" s="712"/>
      <c r="H17" s="712"/>
      <c r="I17" s="712"/>
      <c r="J17" s="712"/>
      <c r="K17" s="712"/>
      <c r="L17" s="712"/>
      <c r="M17" s="713"/>
    </row>
    <row r="18" spans="1:13" ht="15" customHeight="1" x14ac:dyDescent="0.2">
      <c r="A18" s="5"/>
      <c r="B18" s="733" t="s">
        <v>63</v>
      </c>
      <c r="C18" s="734"/>
      <c r="D18" s="714"/>
      <c r="E18" s="715"/>
      <c r="F18" s="715"/>
      <c r="G18" s="716"/>
      <c r="H18" s="723"/>
      <c r="I18" s="723"/>
      <c r="J18" s="723"/>
      <c r="K18" s="724"/>
      <c r="L18" s="724"/>
      <c r="M18" s="725"/>
    </row>
    <row r="19" spans="1:13" ht="15" customHeight="1" x14ac:dyDescent="0.2">
      <c r="A19" s="5"/>
      <c r="B19" s="703"/>
      <c r="C19" s="704"/>
      <c r="D19" s="717"/>
      <c r="E19" s="718"/>
      <c r="F19" s="718"/>
      <c r="G19" s="719"/>
      <c r="H19" s="723"/>
      <c r="I19" s="723"/>
      <c r="J19" s="723"/>
      <c r="K19" s="724"/>
      <c r="L19" s="724"/>
      <c r="M19" s="725"/>
    </row>
    <row r="20" spans="1:13" ht="15" customHeight="1" x14ac:dyDescent="0.2">
      <c r="A20" s="5"/>
      <c r="B20" s="729" t="s">
        <v>64</v>
      </c>
      <c r="C20" s="370"/>
      <c r="D20" s="720"/>
      <c r="E20" s="721"/>
      <c r="F20" s="721"/>
      <c r="G20" s="721"/>
      <c r="H20" s="721"/>
      <c r="I20" s="721"/>
      <c r="J20" s="721"/>
      <c r="K20" s="721"/>
      <c r="L20" s="721"/>
      <c r="M20" s="722"/>
    </row>
    <row r="21" spans="1:13" ht="15" customHeight="1" x14ac:dyDescent="0.2">
      <c r="A21" s="5"/>
      <c r="B21" s="730"/>
      <c r="C21" s="731"/>
      <c r="D21" s="708"/>
      <c r="E21" s="709"/>
      <c r="F21" s="709"/>
      <c r="G21" s="709"/>
      <c r="H21" s="709"/>
      <c r="I21" s="709"/>
      <c r="J21" s="709"/>
      <c r="K21" s="709"/>
      <c r="L21" s="709"/>
      <c r="M21" s="710"/>
    </row>
    <row r="22" spans="1:13" ht="15" customHeight="1" x14ac:dyDescent="0.2">
      <c r="A22" s="5"/>
      <c r="B22" s="730"/>
      <c r="C22" s="731"/>
      <c r="D22" s="708"/>
      <c r="E22" s="709"/>
      <c r="F22" s="709"/>
      <c r="G22" s="709"/>
      <c r="H22" s="709"/>
      <c r="I22" s="709"/>
      <c r="J22" s="709"/>
      <c r="K22" s="709"/>
      <c r="L22" s="709"/>
      <c r="M22" s="710"/>
    </row>
    <row r="23" spans="1:13" ht="15" customHeight="1" x14ac:dyDescent="0.2">
      <c r="A23" s="5"/>
      <c r="B23" s="732"/>
      <c r="C23" s="373"/>
      <c r="D23" s="711"/>
      <c r="E23" s="712"/>
      <c r="F23" s="712"/>
      <c r="G23" s="712"/>
      <c r="H23" s="712"/>
      <c r="I23" s="712"/>
      <c r="J23" s="712"/>
      <c r="K23" s="712"/>
      <c r="L23" s="712"/>
      <c r="M23" s="713"/>
    </row>
    <row r="24" spans="1:13" ht="15" customHeight="1" x14ac:dyDescent="0.2">
      <c r="A24" s="5"/>
      <c r="B24" s="737" t="s">
        <v>122</v>
      </c>
      <c r="C24" s="738"/>
      <c r="D24" s="738"/>
      <c r="E24" s="738"/>
      <c r="F24" s="738"/>
      <c r="G24" s="738"/>
      <c r="H24" s="738"/>
      <c r="I24" s="739"/>
      <c r="J24" s="746">
        <f>G79</f>
        <v>0</v>
      </c>
      <c r="K24" s="747"/>
      <c r="L24" s="747"/>
      <c r="M24" s="748"/>
    </row>
    <row r="25" spans="1:13" ht="15" customHeight="1" x14ac:dyDescent="0.2">
      <c r="A25" s="5"/>
      <c r="B25" s="740"/>
      <c r="C25" s="741"/>
      <c r="D25" s="741"/>
      <c r="E25" s="741"/>
      <c r="F25" s="741"/>
      <c r="G25" s="741"/>
      <c r="H25" s="741"/>
      <c r="I25" s="742"/>
      <c r="J25" s="749"/>
      <c r="K25" s="750"/>
      <c r="L25" s="750"/>
      <c r="M25" s="748"/>
    </row>
    <row r="26" spans="1:13" ht="15" customHeight="1" x14ac:dyDescent="0.2">
      <c r="A26" s="5"/>
      <c r="B26" s="729" t="s">
        <v>65</v>
      </c>
      <c r="C26" s="370"/>
      <c r="D26" s="720"/>
      <c r="E26" s="721"/>
      <c r="F26" s="721"/>
      <c r="G26" s="721"/>
      <c r="H26" s="721"/>
      <c r="I26" s="721"/>
      <c r="J26" s="721"/>
      <c r="K26" s="721"/>
      <c r="L26" s="721"/>
      <c r="M26" s="722"/>
    </row>
    <row r="27" spans="1:13" ht="15" customHeight="1" x14ac:dyDescent="0.2">
      <c r="A27" s="5"/>
      <c r="B27" s="730"/>
      <c r="C27" s="731"/>
      <c r="D27" s="708"/>
      <c r="E27" s="709"/>
      <c r="F27" s="709"/>
      <c r="G27" s="709"/>
      <c r="H27" s="709"/>
      <c r="I27" s="709"/>
      <c r="J27" s="709"/>
      <c r="K27" s="709"/>
      <c r="L27" s="709"/>
      <c r="M27" s="710"/>
    </row>
    <row r="28" spans="1:13" ht="15" customHeight="1" x14ac:dyDescent="0.2">
      <c r="A28" s="5"/>
      <c r="B28" s="730"/>
      <c r="C28" s="731"/>
      <c r="D28" s="708"/>
      <c r="E28" s="709"/>
      <c r="F28" s="709"/>
      <c r="G28" s="709"/>
      <c r="H28" s="709"/>
      <c r="I28" s="709"/>
      <c r="J28" s="709"/>
      <c r="K28" s="709"/>
      <c r="L28" s="709"/>
      <c r="M28" s="710"/>
    </row>
    <row r="29" spans="1:13" ht="15" customHeight="1" x14ac:dyDescent="0.2">
      <c r="A29" s="5"/>
      <c r="B29" s="730"/>
      <c r="C29" s="731"/>
      <c r="D29" s="708"/>
      <c r="E29" s="709"/>
      <c r="F29" s="709"/>
      <c r="G29" s="709"/>
      <c r="H29" s="709"/>
      <c r="I29" s="709"/>
      <c r="J29" s="709"/>
      <c r="K29" s="709"/>
      <c r="L29" s="709"/>
      <c r="M29" s="710"/>
    </row>
    <row r="30" spans="1:13" ht="15" customHeight="1" x14ac:dyDescent="0.2">
      <c r="A30" s="5"/>
      <c r="B30" s="730"/>
      <c r="C30" s="731"/>
      <c r="D30" s="708"/>
      <c r="E30" s="709"/>
      <c r="F30" s="709"/>
      <c r="G30" s="709"/>
      <c r="H30" s="709"/>
      <c r="I30" s="709"/>
      <c r="J30" s="709"/>
      <c r="K30" s="709"/>
      <c r="L30" s="709"/>
      <c r="M30" s="710"/>
    </row>
    <row r="31" spans="1:13" ht="15" customHeight="1" x14ac:dyDescent="0.2">
      <c r="A31" s="5"/>
      <c r="B31" s="730"/>
      <c r="C31" s="731"/>
      <c r="D31" s="708"/>
      <c r="E31" s="709"/>
      <c r="F31" s="709"/>
      <c r="G31" s="709"/>
      <c r="H31" s="709"/>
      <c r="I31" s="709"/>
      <c r="J31" s="709"/>
      <c r="K31" s="709"/>
      <c r="L31" s="709"/>
      <c r="M31" s="710"/>
    </row>
    <row r="32" spans="1:13" ht="15" customHeight="1" x14ac:dyDescent="0.2">
      <c r="A32" s="5"/>
      <c r="B32" s="730"/>
      <c r="C32" s="731"/>
      <c r="D32" s="708"/>
      <c r="E32" s="709"/>
      <c r="F32" s="709"/>
      <c r="G32" s="709"/>
      <c r="H32" s="709"/>
      <c r="I32" s="709"/>
      <c r="J32" s="709"/>
      <c r="K32" s="709"/>
      <c r="L32" s="709"/>
      <c r="M32" s="710"/>
    </row>
    <row r="33" spans="1:13" ht="15" customHeight="1" thickBot="1" x14ac:dyDescent="0.25">
      <c r="A33" s="5"/>
      <c r="B33" s="735"/>
      <c r="C33" s="736"/>
      <c r="D33" s="726"/>
      <c r="E33" s="727"/>
      <c r="F33" s="727"/>
      <c r="G33" s="727"/>
      <c r="H33" s="727"/>
      <c r="I33" s="727"/>
      <c r="J33" s="727"/>
      <c r="K33" s="727"/>
      <c r="L33" s="727"/>
      <c r="M33" s="728"/>
    </row>
    <row r="34" spans="1:13" ht="15" customHeight="1" x14ac:dyDescent="0.2">
      <c r="A34" s="5"/>
      <c r="B34" s="5"/>
      <c r="C34" s="5"/>
      <c r="D34" s="5"/>
      <c r="E34" s="5"/>
      <c r="F34" s="5"/>
      <c r="G34" s="5"/>
      <c r="H34" s="5"/>
      <c r="I34" s="5"/>
      <c r="J34" s="5"/>
      <c r="K34" s="5"/>
      <c r="L34" s="5"/>
      <c r="M34" s="5"/>
    </row>
    <row r="35" spans="1:13" ht="15" customHeight="1" x14ac:dyDescent="0.2">
      <c r="A35" s="5"/>
      <c r="B35" s="5"/>
      <c r="C35" s="5"/>
      <c r="D35" s="5"/>
      <c r="E35" s="5"/>
      <c r="F35" s="5"/>
      <c r="G35" s="5"/>
      <c r="H35" s="5"/>
      <c r="I35" s="5"/>
      <c r="J35" s="5"/>
      <c r="K35" s="5"/>
      <c r="L35" s="5"/>
      <c r="M35" s="5"/>
    </row>
    <row r="36" spans="1:13" ht="15" customHeight="1" x14ac:dyDescent="0.2">
      <c r="A36" s="5"/>
      <c r="B36" s="5"/>
      <c r="C36" s="5"/>
      <c r="D36" s="5"/>
      <c r="E36" s="5"/>
      <c r="F36" s="5"/>
      <c r="G36" s="5"/>
      <c r="H36" s="5"/>
      <c r="I36" s="5"/>
      <c r="J36" s="5"/>
      <c r="K36" s="5"/>
      <c r="L36" s="5"/>
      <c r="M36" s="5"/>
    </row>
    <row r="37" spans="1:13" ht="15" customHeight="1" x14ac:dyDescent="0.2">
      <c r="A37" s="5"/>
      <c r="B37" s="5"/>
      <c r="C37" s="5"/>
      <c r="D37" s="5"/>
      <c r="E37" s="5"/>
      <c r="F37" s="5"/>
      <c r="G37" s="5"/>
      <c r="H37" s="5"/>
      <c r="I37" s="5"/>
      <c r="J37" s="5"/>
      <c r="K37" s="5"/>
      <c r="L37" s="5"/>
      <c r="M37" s="5"/>
    </row>
    <row r="38" spans="1:13" ht="15" customHeight="1" x14ac:dyDescent="0.2">
      <c r="A38" s="5"/>
      <c r="B38" s="5"/>
      <c r="C38" s="5"/>
      <c r="D38" s="5"/>
      <c r="E38" s="5"/>
      <c r="F38" s="5"/>
      <c r="G38" s="5"/>
      <c r="H38" s="5"/>
      <c r="I38" s="5"/>
      <c r="J38" s="5"/>
      <c r="K38" s="5"/>
      <c r="L38" s="5"/>
      <c r="M38" s="5"/>
    </row>
    <row r="39" spans="1:13" ht="15" customHeight="1" x14ac:dyDescent="0.2">
      <c r="A39" s="5"/>
      <c r="B39" s="5"/>
      <c r="C39" s="5"/>
      <c r="D39" s="5"/>
      <c r="E39" s="5"/>
      <c r="F39" s="5"/>
      <c r="G39" s="5"/>
      <c r="H39" s="5"/>
      <c r="I39" s="5"/>
      <c r="J39" s="5"/>
      <c r="K39" s="5"/>
      <c r="L39" s="5"/>
      <c r="M39" s="5"/>
    </row>
    <row r="40" spans="1:13" ht="15" customHeight="1" x14ac:dyDescent="0.2">
      <c r="A40" s="5"/>
      <c r="B40" s="5"/>
      <c r="C40" s="5"/>
      <c r="D40" s="5"/>
      <c r="E40" s="5"/>
      <c r="F40" s="5"/>
      <c r="G40" s="5"/>
      <c r="H40" s="5"/>
      <c r="I40" s="5"/>
      <c r="J40" s="5"/>
      <c r="K40" s="5"/>
      <c r="L40" s="5"/>
      <c r="M40" s="5"/>
    </row>
    <row r="41" spans="1:13" ht="15" customHeight="1" x14ac:dyDescent="0.2">
      <c r="A41" s="5"/>
      <c r="B41" s="5"/>
      <c r="C41" s="5"/>
      <c r="D41" s="5"/>
      <c r="E41" s="5"/>
      <c r="F41" s="5"/>
      <c r="G41" s="5"/>
      <c r="H41" s="5"/>
      <c r="I41" s="5"/>
      <c r="J41" s="5"/>
      <c r="K41" s="5"/>
      <c r="L41" s="5"/>
      <c r="M41" s="5"/>
    </row>
    <row r="42" spans="1:13" ht="15" customHeight="1" x14ac:dyDescent="0.2">
      <c r="A42" s="5"/>
      <c r="B42" s="5"/>
      <c r="C42" s="5"/>
      <c r="D42" s="5"/>
      <c r="E42" s="5"/>
      <c r="F42" s="5"/>
      <c r="G42" s="5"/>
      <c r="H42" s="5"/>
      <c r="I42" s="5"/>
      <c r="J42" s="5"/>
      <c r="K42" s="5"/>
      <c r="L42" s="5"/>
      <c r="M42" s="5"/>
    </row>
    <row r="43" spans="1:13" ht="15" customHeight="1" x14ac:dyDescent="0.2">
      <c r="A43" s="5"/>
      <c r="B43" s="5"/>
      <c r="C43" s="5"/>
      <c r="D43" s="5"/>
      <c r="E43" s="5"/>
      <c r="F43" s="5"/>
      <c r="G43" s="5"/>
      <c r="H43" s="5"/>
      <c r="I43" s="5"/>
      <c r="J43" s="5"/>
      <c r="K43" s="5"/>
      <c r="L43" s="5"/>
      <c r="M43" s="5"/>
    </row>
    <row r="44" spans="1:13" ht="15" customHeight="1" x14ac:dyDescent="0.2">
      <c r="A44" s="5"/>
      <c r="B44" s="5"/>
      <c r="C44" s="5"/>
      <c r="D44" s="5"/>
      <c r="E44" s="5"/>
      <c r="F44" s="5"/>
      <c r="G44" s="5"/>
      <c r="H44" s="5"/>
      <c r="I44" s="5"/>
      <c r="J44" s="5"/>
      <c r="K44" s="5"/>
      <c r="L44" s="5"/>
      <c r="M44" s="5"/>
    </row>
    <row r="45" spans="1:13" ht="15" customHeight="1" x14ac:dyDescent="0.2">
      <c r="A45" s="5"/>
      <c r="B45" s="5"/>
      <c r="C45" s="5"/>
      <c r="D45" s="5"/>
      <c r="E45" s="5"/>
      <c r="F45" s="5"/>
      <c r="G45" s="5"/>
      <c r="H45" s="5"/>
      <c r="I45" s="5"/>
      <c r="J45" s="5"/>
      <c r="K45" s="5"/>
      <c r="L45" s="5"/>
      <c r="M45" s="5"/>
    </row>
    <row r="46" spans="1:13" ht="15" customHeight="1" x14ac:dyDescent="0.2">
      <c r="A46" s="5"/>
      <c r="B46" s="5"/>
      <c r="C46" s="5"/>
      <c r="D46" s="5"/>
      <c r="E46" s="5"/>
      <c r="F46" s="5"/>
      <c r="G46" s="5"/>
      <c r="H46" s="5"/>
      <c r="I46" s="5"/>
      <c r="J46" s="5"/>
      <c r="K46" s="5"/>
      <c r="L46" s="5"/>
      <c r="M46" s="5"/>
    </row>
    <row r="47" spans="1:13" ht="15" customHeight="1" x14ac:dyDescent="0.2">
      <c r="A47" s="5"/>
      <c r="B47" s="5"/>
      <c r="C47" s="5"/>
      <c r="D47" s="5"/>
      <c r="E47" s="5"/>
      <c r="F47" s="5"/>
      <c r="G47" s="5"/>
      <c r="H47" s="5"/>
      <c r="I47" s="5"/>
      <c r="J47" s="5"/>
      <c r="K47" s="5"/>
      <c r="L47" s="5"/>
      <c r="M47" s="5"/>
    </row>
    <row r="48" spans="1:13" ht="15" customHeight="1" x14ac:dyDescent="0.2">
      <c r="A48" s="5"/>
      <c r="B48" s="5"/>
      <c r="C48" s="5"/>
      <c r="D48" s="5"/>
      <c r="E48" s="5"/>
      <c r="F48" s="5"/>
      <c r="G48" s="5"/>
      <c r="H48" s="5"/>
      <c r="I48" s="5"/>
      <c r="J48" s="5"/>
      <c r="K48" s="5"/>
      <c r="L48" s="5"/>
      <c r="M48" s="5"/>
    </row>
    <row r="49" spans="1:13" ht="15" customHeight="1" x14ac:dyDescent="0.2">
      <c r="A49" s="5"/>
      <c r="B49" s="5"/>
      <c r="C49" s="5"/>
      <c r="D49" s="5"/>
      <c r="E49" s="5"/>
      <c r="F49" s="5"/>
      <c r="G49" s="5"/>
      <c r="H49" s="5"/>
      <c r="I49" s="5"/>
      <c r="J49" s="5"/>
      <c r="K49" s="5"/>
      <c r="L49" s="5"/>
      <c r="M49" s="5"/>
    </row>
    <row r="50" spans="1:13" ht="15" customHeight="1" x14ac:dyDescent="0.2">
      <c r="A50" s="5"/>
      <c r="B50" s="5"/>
      <c r="C50" s="5"/>
      <c r="D50" s="5"/>
      <c r="E50" s="5"/>
      <c r="F50" s="5"/>
      <c r="G50" s="5"/>
      <c r="H50" s="5"/>
      <c r="I50" s="5"/>
      <c r="J50" s="5"/>
      <c r="K50" s="5"/>
      <c r="L50" s="5"/>
      <c r="M50" s="5"/>
    </row>
    <row r="51" spans="1:13" ht="15" customHeight="1" x14ac:dyDescent="0.2">
      <c r="A51" s="5"/>
      <c r="B51" s="5"/>
      <c r="C51" s="5"/>
      <c r="D51" s="5"/>
      <c r="E51" s="5"/>
      <c r="F51" s="5"/>
      <c r="G51" s="5"/>
      <c r="H51" s="5"/>
      <c r="I51" s="5"/>
      <c r="J51" s="5"/>
      <c r="K51" s="5"/>
      <c r="L51" s="5"/>
      <c r="M51" s="5"/>
    </row>
    <row r="52" spans="1:13" ht="15" customHeight="1" x14ac:dyDescent="0.2">
      <c r="A52" s="5"/>
      <c r="B52" s="5"/>
      <c r="C52" s="5"/>
      <c r="D52" s="5"/>
      <c r="E52" s="5"/>
      <c r="F52" s="5"/>
      <c r="G52" s="5"/>
      <c r="H52" s="5"/>
      <c r="I52" s="5"/>
      <c r="J52" s="5"/>
      <c r="K52" s="5"/>
      <c r="L52" s="5"/>
      <c r="M52" s="5"/>
    </row>
    <row r="53" spans="1:13" ht="15" customHeight="1" x14ac:dyDescent="0.2">
      <c r="A53" s="5"/>
      <c r="B53" s="5"/>
      <c r="C53" s="5"/>
      <c r="D53" s="5"/>
      <c r="E53" s="5"/>
      <c r="F53" s="5"/>
      <c r="G53" s="5"/>
      <c r="H53" s="5"/>
      <c r="I53" s="5"/>
      <c r="J53" s="5"/>
      <c r="K53" s="5"/>
      <c r="L53" s="5"/>
      <c r="M53" s="5"/>
    </row>
    <row r="54" spans="1:13" ht="15" customHeight="1" x14ac:dyDescent="0.2">
      <c r="A54" s="5"/>
      <c r="B54" s="5"/>
      <c r="C54" s="5"/>
      <c r="D54" s="5"/>
      <c r="E54" s="5"/>
      <c r="F54" s="5"/>
      <c r="G54" s="5"/>
      <c r="H54" s="5"/>
      <c r="I54" s="5"/>
      <c r="J54" s="5"/>
      <c r="K54" s="5"/>
      <c r="L54" s="5"/>
      <c r="M54" s="5"/>
    </row>
    <row r="55" spans="1:13" ht="15" customHeight="1" x14ac:dyDescent="0.2">
      <c r="A55" s="5"/>
      <c r="B55" s="5"/>
      <c r="C55" s="5"/>
      <c r="D55" s="5"/>
      <c r="E55" s="5"/>
      <c r="F55" s="5"/>
      <c r="G55" s="5"/>
      <c r="H55" s="5"/>
      <c r="I55" s="5"/>
      <c r="J55" s="5"/>
      <c r="K55" s="5"/>
      <c r="L55" s="5"/>
      <c r="M55" s="5"/>
    </row>
    <row r="56" spans="1:13" ht="15" customHeight="1" x14ac:dyDescent="0.2">
      <c r="A56" s="5"/>
      <c r="B56" s="5"/>
      <c r="C56" s="5"/>
      <c r="D56" s="5"/>
      <c r="E56" s="5"/>
      <c r="F56" s="5"/>
      <c r="G56" s="5"/>
      <c r="H56" s="5"/>
      <c r="I56" s="5"/>
      <c r="J56" s="5"/>
      <c r="K56" s="5"/>
      <c r="L56" s="5"/>
      <c r="M56" s="5"/>
    </row>
    <row r="57" spans="1:13" ht="15" customHeight="1" x14ac:dyDescent="0.2">
      <c r="A57" s="5"/>
      <c r="B57" s="5"/>
      <c r="C57" s="5"/>
      <c r="D57" s="5"/>
      <c r="E57" s="5"/>
      <c r="F57" s="5"/>
      <c r="G57" s="5"/>
      <c r="H57" s="5"/>
      <c r="I57" s="5"/>
      <c r="J57" s="5"/>
      <c r="K57" s="5"/>
      <c r="L57" s="5"/>
      <c r="M57" s="5"/>
    </row>
    <row r="58" spans="1:13" ht="15" customHeight="1" x14ac:dyDescent="0.2">
      <c r="A58" s="5"/>
      <c r="B58" s="5"/>
      <c r="C58" s="5"/>
      <c r="D58" s="5"/>
      <c r="E58" s="5"/>
      <c r="F58" s="5"/>
      <c r="G58" s="5"/>
      <c r="H58" s="5"/>
      <c r="I58" s="5"/>
      <c r="J58" s="5"/>
      <c r="K58" s="5"/>
      <c r="L58" s="5"/>
      <c r="M58" s="5"/>
    </row>
    <row r="59" spans="1:13" ht="15" customHeight="1" x14ac:dyDescent="0.2">
      <c r="A59" s="5"/>
      <c r="B59" s="5"/>
      <c r="C59" s="5"/>
      <c r="D59" s="5"/>
      <c r="E59" s="5"/>
      <c r="F59" s="5"/>
      <c r="G59" s="5"/>
      <c r="H59" s="5"/>
      <c r="I59" s="5"/>
      <c r="J59" s="5"/>
      <c r="K59" s="5"/>
      <c r="L59" s="5"/>
      <c r="M59" s="5"/>
    </row>
    <row r="60" spans="1:13" ht="15" customHeight="1" x14ac:dyDescent="0.2">
      <c r="A60" s="5"/>
      <c r="B60" s="5"/>
      <c r="C60" s="5"/>
      <c r="D60" s="5"/>
      <c r="E60" s="5"/>
      <c r="F60" s="5"/>
      <c r="G60" s="5"/>
      <c r="H60" s="5"/>
      <c r="I60" s="5"/>
      <c r="J60" s="5"/>
      <c r="K60" s="5"/>
      <c r="L60" s="5"/>
      <c r="M60" s="5"/>
    </row>
    <row r="61" spans="1:13" ht="15" customHeight="1" x14ac:dyDescent="0.2">
      <c r="A61" s="5"/>
      <c r="B61" s="5"/>
      <c r="C61" s="5"/>
      <c r="D61" s="5"/>
      <c r="E61" s="5"/>
      <c r="F61" s="5"/>
      <c r="G61" s="5"/>
      <c r="H61" s="5"/>
      <c r="I61" s="5"/>
      <c r="J61" s="5"/>
      <c r="K61" s="5"/>
      <c r="L61" s="5"/>
      <c r="M61" s="5"/>
    </row>
    <row r="62" spans="1:13" ht="15" customHeight="1" x14ac:dyDescent="0.2">
      <c r="A62" s="5"/>
      <c r="B62" s="5"/>
      <c r="C62" s="5"/>
      <c r="D62" s="5"/>
      <c r="E62" s="5"/>
      <c r="F62" s="5"/>
      <c r="G62" s="5"/>
      <c r="H62" s="5"/>
      <c r="I62" s="5"/>
      <c r="J62" s="5"/>
      <c r="K62" s="5"/>
      <c r="L62" s="5"/>
      <c r="M62" s="5"/>
    </row>
    <row r="63" spans="1:13" ht="15" customHeight="1" x14ac:dyDescent="0.2">
      <c r="A63" s="5"/>
      <c r="B63" s="5"/>
      <c r="C63" s="5"/>
      <c r="D63" s="5"/>
      <c r="E63" s="5"/>
      <c r="F63" s="5"/>
      <c r="G63" s="5"/>
      <c r="H63" s="5"/>
      <c r="I63" s="5"/>
      <c r="J63" s="5"/>
      <c r="K63" s="5"/>
      <c r="L63" s="5"/>
      <c r="M63" s="5"/>
    </row>
    <row r="64" spans="1:13" ht="15" customHeight="1" x14ac:dyDescent="0.2">
      <c r="A64" s="5"/>
      <c r="B64" s="5"/>
      <c r="C64" s="5"/>
      <c r="D64" s="5"/>
      <c r="E64" s="5"/>
      <c r="F64" s="5"/>
      <c r="G64" s="5"/>
      <c r="H64" s="5"/>
      <c r="I64" s="5"/>
      <c r="J64" s="5"/>
      <c r="K64" s="5"/>
      <c r="L64" s="5"/>
      <c r="M64" s="5"/>
    </row>
    <row r="65" spans="1:14" ht="15" customHeight="1" x14ac:dyDescent="0.2">
      <c r="A65" s="5"/>
      <c r="B65" s="5"/>
      <c r="C65" s="5"/>
      <c r="D65" s="5"/>
      <c r="E65" s="5"/>
      <c r="F65" s="5"/>
      <c r="G65" s="5"/>
      <c r="H65" s="5"/>
      <c r="I65" s="5"/>
      <c r="J65" s="5"/>
      <c r="K65" s="5"/>
      <c r="L65" s="5"/>
      <c r="M65" s="5"/>
    </row>
    <row r="66" spans="1:14" ht="15" customHeight="1" x14ac:dyDescent="0.2">
      <c r="A66" s="5"/>
      <c r="B66" s="5"/>
      <c r="C66" s="5"/>
      <c r="D66" s="5"/>
      <c r="E66" s="5"/>
      <c r="F66" s="5"/>
      <c r="G66" s="5"/>
      <c r="H66" s="5"/>
      <c r="I66" s="5"/>
      <c r="J66" s="5"/>
      <c r="K66" s="5"/>
      <c r="L66" s="5"/>
      <c r="M66" s="5"/>
    </row>
    <row r="67" spans="1:14" ht="15" customHeight="1" x14ac:dyDescent="0.2">
      <c r="A67" s="5"/>
      <c r="B67" s="5"/>
      <c r="C67" s="5"/>
      <c r="D67" s="5"/>
      <c r="E67" s="5"/>
      <c r="F67" s="5"/>
      <c r="G67" s="5"/>
      <c r="H67" s="5"/>
      <c r="I67" s="5"/>
      <c r="J67" s="5"/>
      <c r="K67" s="5"/>
      <c r="L67" s="5"/>
      <c r="M67" s="5"/>
    </row>
    <row r="68" spans="1:14" ht="15" customHeight="1" thickBot="1" x14ac:dyDescent="0.25">
      <c r="A68" s="5"/>
      <c r="B68" s="5"/>
      <c r="C68" s="5"/>
      <c r="D68" s="5"/>
      <c r="E68" s="5"/>
      <c r="F68" s="5"/>
      <c r="G68" s="5"/>
      <c r="H68" s="5"/>
      <c r="I68" s="5"/>
      <c r="J68" s="5"/>
      <c r="K68" s="5"/>
      <c r="L68" s="5"/>
      <c r="M68" s="5"/>
    </row>
    <row r="69" spans="1:14" ht="15" customHeight="1" thickBot="1" x14ac:dyDescent="0.3">
      <c r="A69" s="5"/>
      <c r="B69" s="657" t="s">
        <v>203</v>
      </c>
      <c r="C69" s="658"/>
      <c r="D69" s="743" t="str">
        <f>D14</f>
        <v>xxx</v>
      </c>
      <c r="E69" s="744"/>
      <c r="F69" s="744"/>
      <c r="G69" s="744"/>
      <c r="H69" s="744"/>
      <c r="I69" s="744"/>
      <c r="J69" s="745"/>
      <c r="K69" s="212"/>
      <c r="L69" s="212"/>
      <c r="M69" s="213"/>
      <c r="N69" s="147"/>
    </row>
    <row r="70" spans="1:14" ht="15" customHeight="1" thickBot="1" x14ac:dyDescent="0.25">
      <c r="A70" s="5"/>
      <c r="B70" s="146"/>
      <c r="C70" s="146"/>
      <c r="D70" s="146"/>
      <c r="E70" s="146"/>
      <c r="F70" s="146"/>
      <c r="G70" s="146"/>
      <c r="H70" s="146"/>
      <c r="I70" s="146"/>
      <c r="J70" s="146"/>
      <c r="K70" s="223"/>
      <c r="L70" s="223"/>
      <c r="M70" s="224"/>
      <c r="N70" s="147"/>
    </row>
    <row r="71" spans="1:14" ht="15" customHeight="1" thickBot="1" x14ac:dyDescent="0.25">
      <c r="A71" s="5"/>
      <c r="B71" s="633" t="s">
        <v>204</v>
      </c>
      <c r="C71" s="634"/>
      <c r="D71" s="634"/>
      <c r="E71" s="634"/>
      <c r="F71" s="634"/>
      <c r="G71" s="634"/>
      <c r="H71" s="634"/>
      <c r="I71" s="634"/>
      <c r="J71" s="635"/>
      <c r="K71" s="215"/>
      <c r="L71" s="215"/>
      <c r="M71" s="213"/>
      <c r="N71" s="146"/>
    </row>
    <row r="72" spans="1:14" ht="15" customHeight="1" thickBot="1" x14ac:dyDescent="0.25">
      <c r="A72" s="5"/>
      <c r="B72" s="146"/>
      <c r="C72" s="146"/>
      <c r="D72" s="146"/>
      <c r="E72" s="146"/>
      <c r="F72" s="146"/>
      <c r="G72" s="146"/>
      <c r="H72" s="146"/>
      <c r="I72" s="146"/>
      <c r="J72" s="146"/>
      <c r="K72" s="214"/>
      <c r="L72" s="214"/>
      <c r="M72" s="213"/>
      <c r="N72" s="146"/>
    </row>
    <row r="73" spans="1:14" ht="15" customHeight="1" x14ac:dyDescent="0.25">
      <c r="A73" s="5"/>
      <c r="B73" s="755" t="s">
        <v>74</v>
      </c>
      <c r="C73" s="756"/>
      <c r="D73" s="756"/>
      <c r="E73" s="227"/>
      <c r="F73" s="227"/>
      <c r="G73" s="150" t="s">
        <v>182</v>
      </c>
      <c r="H73" s="151">
        <v>2024</v>
      </c>
      <c r="I73" s="207" t="s">
        <v>182</v>
      </c>
      <c r="J73" s="152" t="s">
        <v>182</v>
      </c>
      <c r="K73" s="214"/>
      <c r="L73" s="214"/>
      <c r="M73" s="213"/>
      <c r="N73" s="146"/>
    </row>
    <row r="74" spans="1:14" ht="15" customHeight="1" thickBot="1" x14ac:dyDescent="0.25">
      <c r="A74" s="5"/>
      <c r="B74" s="757"/>
      <c r="C74" s="758"/>
      <c r="D74" s="758"/>
      <c r="E74" s="153"/>
      <c r="F74" s="153"/>
      <c r="G74" s="154"/>
      <c r="H74" s="155">
        <v>12</v>
      </c>
      <c r="I74" s="208">
        <v>12</v>
      </c>
      <c r="J74" s="156">
        <v>12</v>
      </c>
      <c r="K74" s="214"/>
      <c r="L74" s="214"/>
      <c r="M74" s="222"/>
      <c r="N74" s="146"/>
    </row>
    <row r="75" spans="1:14" ht="15" customHeight="1" x14ac:dyDescent="0.2">
      <c r="A75" s="5"/>
      <c r="B75" s="759" t="s">
        <v>205</v>
      </c>
      <c r="C75" s="667"/>
      <c r="D75" s="667"/>
      <c r="E75" s="667" t="s">
        <v>66</v>
      </c>
      <c r="F75" s="667"/>
      <c r="G75" s="762"/>
      <c r="H75" s="157">
        <f>SUM(H79:H83)</f>
        <v>0</v>
      </c>
      <c r="I75" s="157">
        <f>SUM(I79:I83)</f>
        <v>0</v>
      </c>
      <c r="J75" s="189">
        <f>SUM(J79:J83)</f>
        <v>0</v>
      </c>
      <c r="K75" s="216"/>
      <c r="L75" s="216"/>
      <c r="M75" s="213"/>
      <c r="N75" s="146"/>
    </row>
    <row r="76" spans="1:14" ht="15" customHeight="1" x14ac:dyDescent="0.2">
      <c r="A76" s="5"/>
      <c r="B76" s="760"/>
      <c r="C76" s="761"/>
      <c r="D76" s="761"/>
      <c r="E76" s="763" t="s">
        <v>67</v>
      </c>
      <c r="F76" s="763"/>
      <c r="G76" s="764"/>
      <c r="H76" s="52">
        <v>0</v>
      </c>
      <c r="I76" s="52">
        <v>0</v>
      </c>
      <c r="J76" s="190">
        <v>0</v>
      </c>
      <c r="K76" s="217"/>
      <c r="L76" s="217"/>
      <c r="M76" s="213"/>
      <c r="N76" s="146"/>
    </row>
    <row r="77" spans="1:14" ht="15" customHeight="1" x14ac:dyDescent="0.2">
      <c r="A77" s="5"/>
      <c r="B77" s="765" t="s">
        <v>266</v>
      </c>
      <c r="C77" s="767"/>
      <c r="D77" s="767"/>
      <c r="E77" s="767"/>
      <c r="F77" s="766"/>
      <c r="G77" s="255">
        <v>0</v>
      </c>
      <c r="H77" s="254"/>
      <c r="I77" s="252"/>
      <c r="J77" s="253"/>
      <c r="K77" s="217"/>
      <c r="L77" s="217"/>
      <c r="M77" s="213"/>
      <c r="N77" s="146"/>
    </row>
    <row r="78" spans="1:14" ht="15" customHeight="1" x14ac:dyDescent="0.2">
      <c r="A78" s="5"/>
      <c r="B78" s="765" t="s">
        <v>264</v>
      </c>
      <c r="C78" s="767"/>
      <c r="D78" s="767"/>
      <c r="E78" s="767"/>
      <c r="F78" s="766"/>
      <c r="G78" s="255">
        <v>0</v>
      </c>
      <c r="H78" s="251"/>
      <c r="I78" s="252"/>
      <c r="J78" s="253"/>
      <c r="K78" s="217"/>
      <c r="L78" s="217"/>
      <c r="M78" s="213"/>
      <c r="N78" s="146"/>
    </row>
    <row r="79" spans="1:14" ht="15" customHeight="1" x14ac:dyDescent="0.2">
      <c r="A79" s="5"/>
      <c r="B79" s="765" t="s">
        <v>73</v>
      </c>
      <c r="C79" s="766"/>
      <c r="D79" s="158">
        <v>0</v>
      </c>
      <c r="E79" s="767" t="s">
        <v>263</v>
      </c>
      <c r="F79" s="766"/>
      <c r="G79" s="259">
        <f>IF(G77*G78=0,0,ROUND(1/G77*G78,3))</f>
        <v>0</v>
      </c>
      <c r="H79" s="256"/>
      <c r="I79" s="257"/>
      <c r="J79" s="258"/>
      <c r="K79" s="218"/>
      <c r="L79" s="218"/>
      <c r="M79" s="213"/>
      <c r="N79" s="146"/>
    </row>
    <row r="80" spans="1:14" ht="15" customHeight="1" x14ac:dyDescent="0.2">
      <c r="A80" s="5"/>
      <c r="B80" s="768" t="s">
        <v>206</v>
      </c>
      <c r="C80" s="769"/>
      <c r="D80" s="769"/>
      <c r="E80" s="769"/>
      <c r="F80" s="769"/>
      <c r="G80" s="770"/>
      <c r="H80" s="159">
        <v>0</v>
      </c>
      <c r="I80" s="162">
        <v>0</v>
      </c>
      <c r="J80" s="191">
        <v>0</v>
      </c>
      <c r="K80" s="216"/>
      <c r="L80" s="216"/>
      <c r="M80" s="213"/>
      <c r="N80" s="146"/>
    </row>
    <row r="81" spans="1:14" ht="15" customHeight="1" x14ac:dyDescent="0.2">
      <c r="A81" s="5"/>
      <c r="B81" s="768" t="s">
        <v>207</v>
      </c>
      <c r="C81" s="769"/>
      <c r="D81" s="769"/>
      <c r="E81" s="769"/>
      <c r="F81" s="769"/>
      <c r="G81" s="770"/>
      <c r="H81" s="159">
        <v>0</v>
      </c>
      <c r="I81" s="162">
        <v>0</v>
      </c>
      <c r="J81" s="191">
        <v>0</v>
      </c>
      <c r="K81" s="216"/>
      <c r="L81" s="216"/>
      <c r="M81" s="213"/>
      <c r="N81" s="146"/>
    </row>
    <row r="82" spans="1:14" ht="15" customHeight="1" x14ac:dyDescent="0.2">
      <c r="A82" s="5"/>
      <c r="B82" s="660" t="s">
        <v>208</v>
      </c>
      <c r="C82" s="661"/>
      <c r="D82" s="661"/>
      <c r="E82" s="661"/>
      <c r="F82" s="661"/>
      <c r="G82" s="662"/>
      <c r="H82" s="51">
        <v>0</v>
      </c>
      <c r="I82" s="54">
        <v>0</v>
      </c>
      <c r="J82" s="192">
        <v>0</v>
      </c>
      <c r="K82" s="218"/>
      <c r="L82" s="218"/>
      <c r="M82" s="213"/>
      <c r="N82" s="146"/>
    </row>
    <row r="83" spans="1:14" ht="15" customHeight="1" thickBot="1" x14ac:dyDescent="0.25">
      <c r="A83" s="5"/>
      <c r="B83" s="663" t="s">
        <v>209</v>
      </c>
      <c r="C83" s="664"/>
      <c r="D83" s="664"/>
      <c r="E83" s="664"/>
      <c r="F83" s="664"/>
      <c r="G83" s="665"/>
      <c r="H83" s="53">
        <v>0</v>
      </c>
      <c r="I83" s="55">
        <v>0</v>
      </c>
      <c r="J83" s="193">
        <v>0</v>
      </c>
      <c r="K83" s="218"/>
      <c r="L83" s="218"/>
      <c r="M83" s="213"/>
      <c r="N83" s="146"/>
    </row>
    <row r="84" spans="1:14" ht="15" customHeight="1" x14ac:dyDescent="0.2">
      <c r="A84" s="5"/>
      <c r="B84" s="666" t="s">
        <v>210</v>
      </c>
      <c r="C84" s="667"/>
      <c r="D84" s="667"/>
      <c r="E84" s="667" t="s">
        <v>66</v>
      </c>
      <c r="F84" s="667"/>
      <c r="G84" s="762"/>
      <c r="H84" s="157">
        <f>H86+H87+H88+H93+H97+H112+H113+H114</f>
        <v>0</v>
      </c>
      <c r="I84" s="157">
        <f>I86+I87+I88+I93+I97+I112+I113+I114</f>
        <v>0</v>
      </c>
      <c r="J84" s="189">
        <f>J86+J87+J88+J93+J97+J112+J113+J114</f>
        <v>0</v>
      </c>
      <c r="K84" s="216"/>
      <c r="L84" s="216"/>
      <c r="M84" s="213"/>
      <c r="N84" s="146"/>
    </row>
    <row r="85" spans="1:14" ht="15" customHeight="1" thickBot="1" x14ac:dyDescent="0.25">
      <c r="A85" s="5"/>
      <c r="B85" s="668"/>
      <c r="C85" s="669"/>
      <c r="D85" s="669"/>
      <c r="E85" s="771" t="s">
        <v>67</v>
      </c>
      <c r="F85" s="771"/>
      <c r="G85" s="772"/>
      <c r="H85" s="160">
        <v>0</v>
      </c>
      <c r="I85" s="160">
        <v>0</v>
      </c>
      <c r="J85" s="194">
        <v>0</v>
      </c>
      <c r="K85" s="217"/>
      <c r="L85" s="217"/>
      <c r="M85" s="213"/>
      <c r="N85" s="146"/>
    </row>
    <row r="86" spans="1:14" ht="22.5" customHeight="1" x14ac:dyDescent="0.2">
      <c r="A86" s="5"/>
      <c r="B86" s="751" t="s">
        <v>211</v>
      </c>
      <c r="C86" s="752"/>
      <c r="D86" s="752"/>
      <c r="E86" s="773" t="s">
        <v>70</v>
      </c>
      <c r="F86" s="773"/>
      <c r="G86" s="774"/>
      <c r="H86" s="161">
        <v>0</v>
      </c>
      <c r="I86" s="161">
        <v>0</v>
      </c>
      <c r="J86" s="195">
        <v>0</v>
      </c>
      <c r="K86" s="216"/>
      <c r="L86" s="216"/>
      <c r="M86" s="213"/>
      <c r="N86" s="146"/>
    </row>
    <row r="87" spans="1:14" ht="15" customHeight="1" x14ac:dyDescent="0.2">
      <c r="A87" s="5"/>
      <c r="B87" s="753" t="s">
        <v>212</v>
      </c>
      <c r="C87" s="754"/>
      <c r="D87" s="754"/>
      <c r="E87" s="642" t="s">
        <v>68</v>
      </c>
      <c r="F87" s="642"/>
      <c r="G87" s="643"/>
      <c r="H87" s="162">
        <v>0</v>
      </c>
      <c r="I87" s="162">
        <v>0</v>
      </c>
      <c r="J87" s="191">
        <v>0</v>
      </c>
      <c r="K87" s="216"/>
      <c r="L87" s="216"/>
      <c r="M87" s="213"/>
      <c r="N87" s="146"/>
    </row>
    <row r="88" spans="1:14" ht="15" customHeight="1" x14ac:dyDescent="0.2">
      <c r="A88" s="5"/>
      <c r="B88" s="163" t="s">
        <v>213</v>
      </c>
      <c r="C88" s="164"/>
      <c r="D88" s="164"/>
      <c r="E88" s="164"/>
      <c r="F88" s="164"/>
      <c r="G88" s="164"/>
      <c r="H88" s="165">
        <f>SUM(H89:H92)</f>
        <v>0</v>
      </c>
      <c r="I88" s="165">
        <f>SUM(I89:I92)</f>
        <v>0</v>
      </c>
      <c r="J88" s="196">
        <f>SUM(J89:J92)</f>
        <v>0</v>
      </c>
      <c r="K88" s="216"/>
      <c r="L88" s="216"/>
      <c r="M88" s="213"/>
      <c r="N88" s="146"/>
    </row>
    <row r="89" spans="1:14" ht="22.5" customHeight="1" x14ac:dyDescent="0.2">
      <c r="A89" s="5"/>
      <c r="B89" s="670" t="s">
        <v>214</v>
      </c>
      <c r="C89" s="671"/>
      <c r="D89" s="671"/>
      <c r="E89" s="775" t="s">
        <v>69</v>
      </c>
      <c r="F89" s="775"/>
      <c r="G89" s="776"/>
      <c r="H89" s="166">
        <v>0</v>
      </c>
      <c r="I89" s="166">
        <v>0</v>
      </c>
      <c r="J89" s="197">
        <v>0</v>
      </c>
      <c r="K89" s="218"/>
      <c r="L89" s="218"/>
      <c r="M89" s="213"/>
      <c r="N89" s="146"/>
    </row>
    <row r="90" spans="1:14" ht="15" customHeight="1" x14ac:dyDescent="0.2">
      <c r="A90" s="5"/>
      <c r="B90" s="670" t="s">
        <v>215</v>
      </c>
      <c r="C90" s="672"/>
      <c r="D90" s="672"/>
      <c r="E90" s="642" t="s">
        <v>170</v>
      </c>
      <c r="F90" s="642"/>
      <c r="G90" s="642"/>
      <c r="H90" s="166">
        <v>0</v>
      </c>
      <c r="I90" s="166">
        <v>0</v>
      </c>
      <c r="J90" s="197">
        <v>0</v>
      </c>
      <c r="K90" s="217" t="str">
        <f>IF((H90-1200*H74/12)&gt;0,H90-1200*H74/12," ")</f>
        <v xml:space="preserve"> </v>
      </c>
      <c r="L90" s="217" t="str">
        <f>IF((I90-1200*I74/12)&gt;0,I90-1200*I74/12," ")</f>
        <v xml:space="preserve"> </v>
      </c>
      <c r="M90" s="221" t="str">
        <f>IF((J90-1200*J74/12)&gt;0,J90-1200*J74/12," ")</f>
        <v xml:space="preserve"> </v>
      </c>
      <c r="N90" s="146"/>
    </row>
    <row r="91" spans="1:14" ht="22.5" customHeight="1" x14ac:dyDescent="0.2">
      <c r="A91" s="5"/>
      <c r="B91" s="674" t="s">
        <v>216</v>
      </c>
      <c r="C91" s="675"/>
      <c r="D91" s="675"/>
      <c r="E91" s="676" t="s">
        <v>217</v>
      </c>
      <c r="F91" s="676"/>
      <c r="G91" s="677"/>
      <c r="H91" s="167">
        <v>0</v>
      </c>
      <c r="I91" s="167">
        <v>0</v>
      </c>
      <c r="J91" s="198">
        <v>0</v>
      </c>
      <c r="K91" s="217" t="str">
        <f>IF((H91-2500*H74/12)&gt;0,H91-2500*H74/12," ")</f>
        <v xml:space="preserve"> </v>
      </c>
      <c r="L91" s="217" t="str">
        <f>IF((I91-2500*I74/12)&gt;0,I91-2500*I74/12," ")</f>
        <v xml:space="preserve"> </v>
      </c>
      <c r="M91" s="217" t="str">
        <f>IF((J91-2500*J74/12)&gt;0,J91-2500*J74/12," ")</f>
        <v xml:space="preserve"> </v>
      </c>
      <c r="N91" s="146"/>
    </row>
    <row r="92" spans="1:14" ht="22.5" customHeight="1" x14ac:dyDescent="0.2">
      <c r="A92" s="5"/>
      <c r="B92" s="674" t="s">
        <v>218</v>
      </c>
      <c r="C92" s="675"/>
      <c r="D92" s="675"/>
      <c r="E92" s="678" t="s">
        <v>173</v>
      </c>
      <c r="F92" s="678"/>
      <c r="G92" s="679"/>
      <c r="H92" s="167">
        <v>0</v>
      </c>
      <c r="I92" s="167">
        <v>0</v>
      </c>
      <c r="J92" s="198">
        <v>0</v>
      </c>
      <c r="K92" s="217" t="str">
        <f>IF(H92-(750*G79*H74/12)&gt;0,H92-(750*G79*H74/12)," ")</f>
        <v xml:space="preserve"> </v>
      </c>
      <c r="L92" s="217" t="str">
        <f>IF(I92-(750*G79*I74/12)&gt;0,I92-(750*G79*I74/12)," ")</f>
        <v xml:space="preserve"> </v>
      </c>
      <c r="M92" s="217" t="str">
        <f>IF(J92-(750*G79*J74/12)&gt;0,J92-(750*G79*J74/12)," ")</f>
        <v xml:space="preserve"> </v>
      </c>
      <c r="N92" s="146"/>
    </row>
    <row r="93" spans="1:14" ht="15" customHeight="1" x14ac:dyDescent="0.2">
      <c r="A93" s="5"/>
      <c r="B93" s="163" t="s">
        <v>219</v>
      </c>
      <c r="C93" s="164"/>
      <c r="D93" s="164"/>
      <c r="E93" s="164"/>
      <c r="F93" s="164"/>
      <c r="G93" s="164"/>
      <c r="H93" s="165">
        <f>SUM(H94:H96)</f>
        <v>0</v>
      </c>
      <c r="I93" s="165">
        <f>SUM(I94:I96)</f>
        <v>0</v>
      </c>
      <c r="J93" s="196">
        <f>SUM(J94:J96)</f>
        <v>0</v>
      </c>
      <c r="K93" s="216"/>
      <c r="L93" s="216"/>
      <c r="M93" s="213"/>
      <c r="N93" s="146"/>
    </row>
    <row r="94" spans="1:14" ht="22.5" customHeight="1" x14ac:dyDescent="0.2">
      <c r="A94" s="5"/>
      <c r="B94" s="670" t="s">
        <v>220</v>
      </c>
      <c r="C94" s="671"/>
      <c r="D94" s="671"/>
      <c r="E94" s="680" t="s">
        <v>168</v>
      </c>
      <c r="F94" s="680"/>
      <c r="G94" s="681"/>
      <c r="H94" s="166">
        <v>0</v>
      </c>
      <c r="I94" s="166">
        <v>0</v>
      </c>
      <c r="J94" s="197">
        <v>0</v>
      </c>
      <c r="K94" s="217" t="str">
        <f>IF(H94-(150*D79*H74/12)&gt;0,H94-(150*D79*H74/12)," ")</f>
        <v xml:space="preserve"> </v>
      </c>
      <c r="L94" s="217" t="str">
        <f>IF(I94-(150*D79*I74/12)&gt;0,I94-(150*D79*I74/12)," ")</f>
        <v xml:space="preserve"> </v>
      </c>
      <c r="M94" s="217" t="str">
        <f>IF(J94-(150*D79*J74/12)&gt;0,J94-(150*D79*J74/12)," ")</f>
        <v xml:space="preserve"> </v>
      </c>
      <c r="N94" s="146"/>
    </row>
    <row r="95" spans="1:14" ht="15" customHeight="1" x14ac:dyDescent="0.2">
      <c r="A95" s="5"/>
      <c r="B95" s="670" t="s">
        <v>221</v>
      </c>
      <c r="C95" s="671"/>
      <c r="D95" s="671"/>
      <c r="E95" s="642" t="s">
        <v>169</v>
      </c>
      <c r="F95" s="642"/>
      <c r="G95" s="643"/>
      <c r="H95" s="166">
        <v>0</v>
      </c>
      <c r="I95" s="166">
        <v>0</v>
      </c>
      <c r="J95" s="197">
        <v>0</v>
      </c>
      <c r="K95" s="217" t="str">
        <f>IF((H95-250*H74/12)&gt;0,H95-250*H74/12," ")</f>
        <v xml:space="preserve"> </v>
      </c>
      <c r="L95" s="217" t="str">
        <f>IF((I95-250*I74/12)&gt;0,I95-250*I74/12," ")</f>
        <v xml:space="preserve"> </v>
      </c>
      <c r="M95" s="217" t="str">
        <f>IF((J95-250*J74/12)&gt;0,J95-250*J74/12," ")</f>
        <v xml:space="preserve"> </v>
      </c>
      <c r="N95" s="146"/>
    </row>
    <row r="96" spans="1:14" ht="22.5" customHeight="1" x14ac:dyDescent="0.2">
      <c r="A96" s="5"/>
      <c r="B96" s="670" t="s">
        <v>222</v>
      </c>
      <c r="C96" s="671"/>
      <c r="D96" s="671"/>
      <c r="E96" s="678" t="s">
        <v>174</v>
      </c>
      <c r="F96" s="678"/>
      <c r="G96" s="679"/>
      <c r="H96" s="167">
        <v>0</v>
      </c>
      <c r="I96" s="167">
        <v>0</v>
      </c>
      <c r="J96" s="198">
        <v>0</v>
      </c>
      <c r="K96" s="217" t="str">
        <f>IF(H96-(250*D79*H74/12)&gt;0,H96-(250*D79*H74/12)," ")</f>
        <v xml:space="preserve"> </v>
      </c>
      <c r="L96" s="217" t="str">
        <f>IF(I96-(250*D79*I74/12)&gt;0,I96-(250*D79*I74/12)," ")</f>
        <v xml:space="preserve"> </v>
      </c>
      <c r="M96" s="217" t="str">
        <f>IF(J96-(250*D79*J74/12)&gt;0,J96-(250*D79*J74/12)," ")</f>
        <v xml:space="preserve"> </v>
      </c>
      <c r="N96" s="146"/>
    </row>
    <row r="97" spans="1:14" ht="15" customHeight="1" x14ac:dyDescent="0.2">
      <c r="A97" s="5"/>
      <c r="B97" s="163" t="s">
        <v>223</v>
      </c>
      <c r="C97" s="164"/>
      <c r="D97" s="164"/>
      <c r="E97" s="164"/>
      <c r="F97" s="164"/>
      <c r="G97" s="164"/>
      <c r="H97" s="165">
        <f>SUM(H98:H111)</f>
        <v>0</v>
      </c>
      <c r="I97" s="165">
        <f>SUM(I98:I111)</f>
        <v>0</v>
      </c>
      <c r="J97" s="196">
        <f>SUM(J98:J111)</f>
        <v>0</v>
      </c>
      <c r="K97" s="216"/>
      <c r="L97" s="216"/>
      <c r="M97" s="213"/>
      <c r="N97" s="146"/>
    </row>
    <row r="98" spans="1:14" s="6" customFormat="1" ht="15" customHeight="1" x14ac:dyDescent="0.2">
      <c r="A98" s="7"/>
      <c r="B98" s="670" t="s">
        <v>224</v>
      </c>
      <c r="C98" s="671"/>
      <c r="D98" s="671"/>
      <c r="E98" s="642" t="s">
        <v>68</v>
      </c>
      <c r="F98" s="642"/>
      <c r="G98" s="643"/>
      <c r="H98" s="166">
        <v>0</v>
      </c>
      <c r="I98" s="166">
        <v>0</v>
      </c>
      <c r="J98" s="197">
        <v>0</v>
      </c>
      <c r="K98" s="218"/>
      <c r="L98" s="218"/>
      <c r="M98" s="213"/>
      <c r="N98" s="168"/>
    </row>
    <row r="99" spans="1:14" ht="15" customHeight="1" x14ac:dyDescent="0.2">
      <c r="A99" s="5"/>
      <c r="B99" s="670" t="s">
        <v>225</v>
      </c>
      <c r="C99" s="671"/>
      <c r="D99" s="671"/>
      <c r="E99" s="642" t="s">
        <v>68</v>
      </c>
      <c r="F99" s="642"/>
      <c r="G99" s="643"/>
      <c r="H99" s="166">
        <v>0</v>
      </c>
      <c r="I99" s="166">
        <v>0</v>
      </c>
      <c r="J99" s="197">
        <v>0</v>
      </c>
      <c r="K99" s="218"/>
      <c r="L99" s="218"/>
      <c r="M99" s="213"/>
      <c r="N99" s="146"/>
    </row>
    <row r="100" spans="1:14" ht="37.5" customHeight="1" x14ac:dyDescent="0.2">
      <c r="A100" s="5"/>
      <c r="B100" s="777" t="s">
        <v>226</v>
      </c>
      <c r="C100" s="778"/>
      <c r="D100" s="778"/>
      <c r="E100" s="642" t="s">
        <v>167</v>
      </c>
      <c r="F100" s="642"/>
      <c r="G100" s="643"/>
      <c r="H100" s="166">
        <v>0</v>
      </c>
      <c r="I100" s="166">
        <v>0</v>
      </c>
      <c r="J100" s="197">
        <v>0</v>
      </c>
      <c r="K100" s="217" t="str">
        <f>IF((H100-1000*H74/12)&gt;0,H100-1000*H74/12," ")</f>
        <v xml:space="preserve"> </v>
      </c>
      <c r="L100" s="217" t="str">
        <f>IF((I100-1000*I74/12)&gt;0,I100-1000*I74/12," ")</f>
        <v xml:space="preserve"> </v>
      </c>
      <c r="M100" s="217" t="str">
        <f>IF((J100-1000*J74/12)&gt;0,J100-1000*J74/12," ")</f>
        <v xml:space="preserve"> </v>
      </c>
      <c r="N100" s="146"/>
    </row>
    <row r="101" spans="1:14" ht="15" customHeight="1" x14ac:dyDescent="0.2">
      <c r="A101" s="5"/>
      <c r="B101" s="670" t="s">
        <v>227</v>
      </c>
      <c r="C101" s="671"/>
      <c r="D101" s="671"/>
      <c r="E101" s="642" t="s">
        <v>68</v>
      </c>
      <c r="F101" s="642"/>
      <c r="G101" s="643"/>
      <c r="H101" s="166">
        <v>0</v>
      </c>
      <c r="I101" s="166">
        <v>0</v>
      </c>
      <c r="J101" s="197">
        <v>0</v>
      </c>
      <c r="K101" s="218"/>
      <c r="L101" s="218"/>
      <c r="M101" s="213"/>
      <c r="N101" s="146"/>
    </row>
    <row r="102" spans="1:14" ht="15" customHeight="1" x14ac:dyDescent="0.2">
      <c r="A102" s="5"/>
      <c r="B102" s="670" t="s">
        <v>228</v>
      </c>
      <c r="C102" s="672"/>
      <c r="D102" s="672"/>
      <c r="E102" s="642" t="s">
        <v>68</v>
      </c>
      <c r="F102" s="642"/>
      <c r="G102" s="643"/>
      <c r="H102" s="166">
        <v>0</v>
      </c>
      <c r="I102" s="166">
        <v>0</v>
      </c>
      <c r="J102" s="197">
        <v>0</v>
      </c>
      <c r="K102" s="218"/>
      <c r="L102" s="218"/>
      <c r="M102" s="213"/>
      <c r="N102" s="146"/>
    </row>
    <row r="103" spans="1:14" ht="15" customHeight="1" x14ac:dyDescent="0.2">
      <c r="A103" s="5"/>
      <c r="B103" s="670" t="s">
        <v>229</v>
      </c>
      <c r="C103" s="672"/>
      <c r="D103" s="672"/>
      <c r="E103" s="642" t="s">
        <v>68</v>
      </c>
      <c r="F103" s="642"/>
      <c r="G103" s="643"/>
      <c r="H103" s="166">
        <v>0</v>
      </c>
      <c r="I103" s="166">
        <v>0</v>
      </c>
      <c r="J103" s="197">
        <v>0</v>
      </c>
      <c r="K103" s="218"/>
      <c r="L103" s="218"/>
      <c r="M103" s="213"/>
      <c r="N103" s="146"/>
    </row>
    <row r="104" spans="1:14" ht="15" customHeight="1" x14ac:dyDescent="0.2">
      <c r="A104" s="5"/>
      <c r="B104" s="670" t="s">
        <v>230</v>
      </c>
      <c r="C104" s="672"/>
      <c r="D104" s="672"/>
      <c r="E104" s="642" t="s">
        <v>68</v>
      </c>
      <c r="F104" s="642"/>
      <c r="G104" s="643"/>
      <c r="H104" s="166">
        <v>0</v>
      </c>
      <c r="I104" s="166">
        <v>0</v>
      </c>
      <c r="J104" s="197">
        <v>0</v>
      </c>
      <c r="K104" s="218"/>
      <c r="L104" s="218"/>
      <c r="M104" s="213"/>
      <c r="N104" s="146"/>
    </row>
    <row r="105" spans="1:14" ht="22.5" customHeight="1" x14ac:dyDescent="0.2">
      <c r="A105" s="5"/>
      <c r="B105" s="674" t="s">
        <v>231</v>
      </c>
      <c r="C105" s="676"/>
      <c r="D105" s="676"/>
      <c r="E105" s="642" t="s">
        <v>68</v>
      </c>
      <c r="F105" s="642"/>
      <c r="G105" s="643"/>
      <c r="H105" s="166">
        <v>0</v>
      </c>
      <c r="I105" s="166">
        <v>0</v>
      </c>
      <c r="J105" s="197">
        <v>0</v>
      </c>
      <c r="K105" s="218"/>
      <c r="L105" s="218"/>
      <c r="M105" s="213"/>
      <c r="N105" s="146"/>
    </row>
    <row r="106" spans="1:14" ht="15" customHeight="1" x14ac:dyDescent="0.2">
      <c r="A106" s="5"/>
      <c r="B106" s="670" t="s">
        <v>232</v>
      </c>
      <c r="C106" s="671"/>
      <c r="D106" s="671"/>
      <c r="E106" s="642" t="s">
        <v>171</v>
      </c>
      <c r="F106" s="642"/>
      <c r="G106" s="642"/>
      <c r="H106" s="166">
        <v>0</v>
      </c>
      <c r="I106" s="166">
        <v>0</v>
      </c>
      <c r="J106" s="197">
        <v>0</v>
      </c>
      <c r="K106" s="217" t="str">
        <f>IF((H106-1300*H74/12)&gt;0,H106-1300*H74/12," ")</f>
        <v xml:space="preserve"> </v>
      </c>
      <c r="L106" s="217" t="str">
        <f>IF((I106-1300*I74/12)&gt;0,I106-1300*I74/12," ")</f>
        <v xml:space="preserve"> </v>
      </c>
      <c r="M106" s="217" t="str">
        <f>IF((J106-1300*J74/12)&gt;0,J106-1300*J74/12," ")</f>
        <v xml:space="preserve"> </v>
      </c>
      <c r="N106" s="146"/>
    </row>
    <row r="107" spans="1:14" ht="15" customHeight="1" x14ac:dyDescent="0.2">
      <c r="A107" s="5"/>
      <c r="B107" s="670" t="s">
        <v>233</v>
      </c>
      <c r="C107" s="671"/>
      <c r="D107" s="671"/>
      <c r="E107" s="642" t="s">
        <v>68</v>
      </c>
      <c r="F107" s="642"/>
      <c r="G107" s="643"/>
      <c r="H107" s="166">
        <v>0</v>
      </c>
      <c r="I107" s="166">
        <v>0</v>
      </c>
      <c r="J107" s="197">
        <v>0</v>
      </c>
      <c r="K107" s="218"/>
      <c r="L107" s="218"/>
      <c r="M107" s="213"/>
      <c r="N107" s="146"/>
    </row>
    <row r="108" spans="1:14" ht="15" customHeight="1" x14ac:dyDescent="0.2">
      <c r="A108" s="5"/>
      <c r="B108" s="670" t="s">
        <v>234</v>
      </c>
      <c r="C108" s="671"/>
      <c r="D108" s="671"/>
      <c r="E108" s="672" t="s">
        <v>267</v>
      </c>
      <c r="F108" s="672"/>
      <c r="G108" s="673"/>
      <c r="H108" s="167">
        <v>0</v>
      </c>
      <c r="I108" s="167">
        <v>0</v>
      </c>
      <c r="J108" s="198">
        <v>0</v>
      </c>
      <c r="K108" s="217" t="str">
        <f>IF((H108-69.96*H74/12)&gt;0,H108-69.96*H74/12," ")</f>
        <v xml:space="preserve"> </v>
      </c>
      <c r="L108" s="217" t="str">
        <f>IF((I108-69.96*I74/12)&gt;0,I108-69.96*I74/12," ")</f>
        <v xml:space="preserve"> </v>
      </c>
      <c r="M108" s="217" t="str">
        <f>IF((J108-69.96*I74/12)&gt;0,J108-69.96*J74/12," ")</f>
        <v xml:space="preserve"> </v>
      </c>
      <c r="N108" s="146"/>
    </row>
    <row r="109" spans="1:14" ht="15" customHeight="1" x14ac:dyDescent="0.2">
      <c r="A109" s="5"/>
      <c r="B109" s="670" t="s">
        <v>235</v>
      </c>
      <c r="C109" s="671"/>
      <c r="D109" s="671"/>
      <c r="E109" s="672" t="s">
        <v>172</v>
      </c>
      <c r="F109" s="672"/>
      <c r="G109" s="673"/>
      <c r="H109" s="167">
        <v>0</v>
      </c>
      <c r="I109" s="167">
        <v>0</v>
      </c>
      <c r="J109" s="198">
        <v>0</v>
      </c>
      <c r="K109" s="217" t="str">
        <f>IF((H109-50*H74/12)&gt;0,H109-50*H74/12," ")</f>
        <v xml:space="preserve"> </v>
      </c>
      <c r="L109" s="217" t="str">
        <f>IF((I109-50*I74/12)&gt;0,I109-50*I74/12," ")</f>
        <v xml:space="preserve"> </v>
      </c>
      <c r="M109" s="217" t="str">
        <f>IF((J109-50*J74/12)&gt;0,J109-50*J74/12," ")</f>
        <v xml:space="preserve"> </v>
      </c>
      <c r="N109" s="146"/>
    </row>
    <row r="110" spans="1:14" ht="22.5" customHeight="1" x14ac:dyDescent="0.2">
      <c r="A110" s="5"/>
      <c r="B110" s="670" t="s">
        <v>236</v>
      </c>
      <c r="C110" s="671"/>
      <c r="D110" s="671"/>
      <c r="E110" s="676" t="s">
        <v>71</v>
      </c>
      <c r="F110" s="676"/>
      <c r="G110" s="677"/>
      <c r="H110" s="167">
        <v>0</v>
      </c>
      <c r="I110" s="167">
        <v>0</v>
      </c>
      <c r="J110" s="198">
        <v>0</v>
      </c>
      <c r="K110" s="219"/>
      <c r="L110" s="219"/>
      <c r="M110" s="213"/>
      <c r="N110" s="146"/>
    </row>
    <row r="111" spans="1:14" ht="22.5" customHeight="1" x14ac:dyDescent="0.2">
      <c r="A111" s="5"/>
      <c r="B111" s="777" t="s">
        <v>237</v>
      </c>
      <c r="C111" s="778"/>
      <c r="D111" s="778"/>
      <c r="E111" s="672" t="s">
        <v>72</v>
      </c>
      <c r="F111" s="672"/>
      <c r="G111" s="673"/>
      <c r="H111" s="167">
        <v>0</v>
      </c>
      <c r="I111" s="167">
        <v>0</v>
      </c>
      <c r="J111" s="198">
        <v>0</v>
      </c>
      <c r="K111" s="219"/>
      <c r="L111" s="219"/>
      <c r="M111" s="213"/>
      <c r="N111" s="146"/>
    </row>
    <row r="112" spans="1:14" ht="22.5" customHeight="1" x14ac:dyDescent="0.2">
      <c r="A112" s="5"/>
      <c r="B112" s="792" t="s">
        <v>238</v>
      </c>
      <c r="C112" s="793"/>
      <c r="D112" s="793"/>
      <c r="E112" s="794" t="s">
        <v>175</v>
      </c>
      <c r="F112" s="794"/>
      <c r="G112" s="795"/>
      <c r="H112" s="169">
        <v>0</v>
      </c>
      <c r="I112" s="169">
        <v>0</v>
      </c>
      <c r="J112" s="199">
        <v>0</v>
      </c>
      <c r="K112" s="170" t="str">
        <f>IF((H80+H82)*H112&lt;&gt;0,IF((1/(H80+H82)*H112&gt;5%),(1/(H80+H82)*H112)," ")," ")</f>
        <v xml:space="preserve"> </v>
      </c>
      <c r="L112" s="170" t="str">
        <f>IF((I80+I82)*I112&lt;&gt;0,IF((1/(I80+I82)*I112&gt;5%),(1/(I80+I82)*I112)," ")," ")</f>
        <v xml:space="preserve"> </v>
      </c>
      <c r="M112" s="170" t="str">
        <f>IF((J80+J82)*J112&lt;&gt;0,IF((1/(J80+J82)*J112&gt;5%),(1/(J80+J82)*J112)," ")," ")</f>
        <v xml:space="preserve"> </v>
      </c>
      <c r="N112" s="146"/>
    </row>
    <row r="113" spans="1:14" ht="60" customHeight="1" x14ac:dyDescent="0.2">
      <c r="A113" s="5"/>
      <c r="B113" s="796" t="s">
        <v>239</v>
      </c>
      <c r="C113" s="797"/>
      <c r="D113" s="797"/>
      <c r="E113" s="798" t="s">
        <v>240</v>
      </c>
      <c r="F113" s="798"/>
      <c r="G113" s="799"/>
      <c r="H113" s="171">
        <v>0</v>
      </c>
      <c r="I113" s="171">
        <v>0</v>
      </c>
      <c r="J113" s="200">
        <v>0</v>
      </c>
      <c r="K113" s="220"/>
      <c r="L113" s="220"/>
      <c r="M113" s="213"/>
      <c r="N113" s="146"/>
    </row>
    <row r="114" spans="1:14" ht="24.95" customHeight="1" thickBot="1" x14ac:dyDescent="0.25">
      <c r="A114" s="5"/>
      <c r="B114" s="800" t="s">
        <v>241</v>
      </c>
      <c r="C114" s="801"/>
      <c r="D114" s="801"/>
      <c r="E114" s="802" t="s">
        <v>242</v>
      </c>
      <c r="F114" s="802"/>
      <c r="G114" s="802"/>
      <c r="H114" s="172">
        <v>0</v>
      </c>
      <c r="I114" s="172">
        <v>0</v>
      </c>
      <c r="J114" s="201">
        <v>0</v>
      </c>
      <c r="K114" s="220"/>
      <c r="L114" s="220"/>
      <c r="M114" s="213"/>
      <c r="N114" s="146"/>
    </row>
    <row r="115" spans="1:14" ht="15" customHeight="1" x14ac:dyDescent="0.2">
      <c r="A115" s="5"/>
      <c r="B115" s="803" t="s">
        <v>243</v>
      </c>
      <c r="C115" s="788"/>
      <c r="D115" s="788"/>
      <c r="E115" s="788" t="s">
        <v>66</v>
      </c>
      <c r="F115" s="788"/>
      <c r="G115" s="789"/>
      <c r="H115" s="173">
        <f t="shared" ref="H115:J116" si="0">H75+H84</f>
        <v>0</v>
      </c>
      <c r="I115" s="173">
        <f t="shared" si="0"/>
        <v>0</v>
      </c>
      <c r="J115" s="202">
        <f t="shared" si="0"/>
        <v>0</v>
      </c>
      <c r="K115" s="216"/>
      <c r="L115" s="216"/>
      <c r="M115" s="213"/>
      <c r="N115" s="146"/>
    </row>
    <row r="116" spans="1:14" ht="15" customHeight="1" thickBot="1" x14ac:dyDescent="0.25">
      <c r="A116" s="5"/>
      <c r="B116" s="174"/>
      <c r="C116" s="153"/>
      <c r="D116" s="153"/>
      <c r="E116" s="790" t="s">
        <v>67</v>
      </c>
      <c r="F116" s="790"/>
      <c r="G116" s="791"/>
      <c r="H116" s="175">
        <f t="shared" si="0"/>
        <v>0</v>
      </c>
      <c r="I116" s="175">
        <f t="shared" si="0"/>
        <v>0</v>
      </c>
      <c r="J116" s="203">
        <f t="shared" si="0"/>
        <v>0</v>
      </c>
      <c r="K116" s="217"/>
      <c r="L116" s="217"/>
      <c r="M116" s="213"/>
      <c r="N116" s="146"/>
    </row>
    <row r="117" spans="1:14" ht="15" customHeight="1" x14ac:dyDescent="0.2">
      <c r="A117" s="5"/>
      <c r="B117" s="655" t="s">
        <v>244</v>
      </c>
      <c r="C117" s="656"/>
      <c r="D117" s="656"/>
      <c r="E117" s="621" t="s">
        <v>77</v>
      </c>
      <c r="F117" s="621"/>
      <c r="G117" s="622"/>
      <c r="H117" s="176">
        <f t="shared" ref="H117:J118" si="1">H137</f>
        <v>0</v>
      </c>
      <c r="I117" s="176">
        <f t="shared" si="1"/>
        <v>0</v>
      </c>
      <c r="J117" s="204">
        <f t="shared" si="1"/>
        <v>0</v>
      </c>
      <c r="K117" s="218"/>
      <c r="L117" s="218"/>
      <c r="M117" s="213"/>
      <c r="N117" s="146"/>
    </row>
    <row r="118" spans="1:14" ht="50.1" customHeight="1" thickBot="1" x14ac:dyDescent="0.25">
      <c r="A118" s="5"/>
      <c r="B118" s="779" t="s">
        <v>245</v>
      </c>
      <c r="C118" s="780"/>
      <c r="D118" s="780"/>
      <c r="E118" s="625" t="s">
        <v>179</v>
      </c>
      <c r="F118" s="625"/>
      <c r="G118" s="626"/>
      <c r="H118" s="177">
        <f t="shared" si="1"/>
        <v>0</v>
      </c>
      <c r="I118" s="177">
        <f t="shared" si="1"/>
        <v>0</v>
      </c>
      <c r="J118" s="205">
        <f t="shared" si="1"/>
        <v>0</v>
      </c>
      <c r="K118" s="218"/>
      <c r="L118" s="218"/>
      <c r="M118" s="213"/>
      <c r="N118" s="146"/>
    </row>
    <row r="119" spans="1:14" ht="15" customHeight="1" thickBot="1" x14ac:dyDescent="0.25">
      <c r="A119" s="5"/>
      <c r="B119" s="617" t="s">
        <v>246</v>
      </c>
      <c r="C119" s="618"/>
      <c r="D119" s="618"/>
      <c r="E119" s="618"/>
      <c r="F119" s="618"/>
      <c r="G119" s="619"/>
      <c r="H119" s="178">
        <f>ROUND(H115+H117+H118,2)</f>
        <v>0</v>
      </c>
      <c r="I119" s="182">
        <f>ROUND(I115+I117+I118,2)</f>
        <v>0</v>
      </c>
      <c r="J119" s="206">
        <f>ROUND(J115+J117+J118,2)</f>
        <v>0</v>
      </c>
      <c r="K119" s="216"/>
      <c r="L119" s="216"/>
      <c r="M119" s="213"/>
      <c r="N119" s="146"/>
    </row>
    <row r="120" spans="1:14" ht="15" customHeight="1" x14ac:dyDescent="0.2">
      <c r="A120" s="5"/>
      <c r="B120" s="632" t="s">
        <v>247</v>
      </c>
      <c r="C120" s="632"/>
      <c r="D120" s="632"/>
      <c r="E120" s="632"/>
      <c r="F120" s="632"/>
      <c r="G120" s="632"/>
      <c r="H120" s="632"/>
      <c r="I120" s="632"/>
      <c r="J120" s="632"/>
      <c r="K120" s="216"/>
      <c r="L120" s="216"/>
      <c r="M120" s="213"/>
      <c r="N120" s="146"/>
    </row>
    <row r="121" spans="1:14" ht="15" customHeight="1" thickBot="1" x14ac:dyDescent="0.25">
      <c r="A121" s="5"/>
      <c r="B121" s="632"/>
      <c r="C121" s="632"/>
      <c r="D121" s="632"/>
      <c r="E121" s="632"/>
      <c r="F121" s="632"/>
      <c r="G121" s="632"/>
      <c r="H121" s="632"/>
      <c r="I121" s="632"/>
      <c r="J121" s="632"/>
      <c r="K121" s="216"/>
      <c r="L121" s="216"/>
      <c r="M121" s="213"/>
      <c r="N121" s="146"/>
    </row>
    <row r="122" spans="1:14" ht="15" customHeight="1" thickBot="1" x14ac:dyDescent="0.3">
      <c r="A122" s="50"/>
      <c r="B122" s="657" t="s">
        <v>203</v>
      </c>
      <c r="C122" s="658"/>
      <c r="D122" s="636" t="str">
        <f>D69</f>
        <v>xxx</v>
      </c>
      <c r="E122" s="637"/>
      <c r="F122" s="637"/>
      <c r="G122" s="637"/>
      <c r="H122" s="637"/>
      <c r="I122" s="637"/>
      <c r="J122" s="638"/>
      <c r="K122" s="216"/>
      <c r="L122" s="216"/>
      <c r="M122" s="213"/>
      <c r="N122" s="146"/>
    </row>
    <row r="123" spans="1:14" ht="15" customHeight="1" thickBot="1" x14ac:dyDescent="0.25">
      <c r="A123" s="50"/>
      <c r="B123" s="146"/>
      <c r="C123" s="146"/>
      <c r="D123" s="146"/>
      <c r="E123" s="146"/>
      <c r="F123" s="146"/>
      <c r="G123" s="146"/>
      <c r="H123" s="146"/>
      <c r="I123" s="146"/>
      <c r="J123" s="146"/>
      <c r="K123" s="216"/>
      <c r="L123" s="216"/>
      <c r="M123" s="213"/>
      <c r="N123" s="146"/>
    </row>
    <row r="124" spans="1:14" ht="15" customHeight="1" thickBot="1" x14ac:dyDescent="0.25">
      <c r="A124" s="50"/>
      <c r="B124" s="633" t="s">
        <v>248</v>
      </c>
      <c r="C124" s="634"/>
      <c r="D124" s="634"/>
      <c r="E124" s="634"/>
      <c r="F124" s="634"/>
      <c r="G124" s="634"/>
      <c r="H124" s="634"/>
      <c r="I124" s="634"/>
      <c r="J124" s="635"/>
      <c r="K124" s="216"/>
      <c r="L124" s="216"/>
      <c r="M124" s="213"/>
      <c r="N124" s="146"/>
    </row>
    <row r="125" spans="1:14" ht="15" customHeight="1" thickBot="1" x14ac:dyDescent="0.25">
      <c r="A125" s="50"/>
      <c r="B125" s="179"/>
      <c r="C125" s="179"/>
      <c r="D125" s="179"/>
      <c r="E125" s="179"/>
      <c r="F125" s="179"/>
      <c r="G125" s="179"/>
      <c r="H125" s="179"/>
      <c r="I125" s="179"/>
      <c r="J125" s="179"/>
      <c r="K125" s="216"/>
      <c r="L125" s="216"/>
      <c r="M125" s="213"/>
      <c r="N125" s="146"/>
    </row>
    <row r="126" spans="1:14" ht="15" customHeight="1" x14ac:dyDescent="0.25">
      <c r="A126" s="50"/>
      <c r="B126" s="755" t="s">
        <v>75</v>
      </c>
      <c r="C126" s="756"/>
      <c r="D126" s="756"/>
      <c r="E126" s="804"/>
      <c r="F126" s="804"/>
      <c r="G126" s="806" t="s">
        <v>182</v>
      </c>
      <c r="H126" s="241">
        <f t="shared" ref="H126:J127" si="2">H73</f>
        <v>2024</v>
      </c>
      <c r="I126" s="241" t="str">
        <f t="shared" si="2"/>
        <v>Jahr</v>
      </c>
      <c r="J126" s="242" t="str">
        <f t="shared" si="2"/>
        <v>Jahr</v>
      </c>
      <c r="K126" s="216"/>
      <c r="L126" s="216"/>
      <c r="M126" s="213"/>
      <c r="N126" s="146"/>
    </row>
    <row r="127" spans="1:14" ht="15" customHeight="1" thickBot="1" x14ac:dyDescent="0.25">
      <c r="A127" s="5"/>
      <c r="B127" s="757"/>
      <c r="C127" s="758"/>
      <c r="D127" s="758"/>
      <c r="E127" s="805"/>
      <c r="F127" s="805"/>
      <c r="G127" s="807"/>
      <c r="H127" s="243">
        <f t="shared" si="2"/>
        <v>12</v>
      </c>
      <c r="I127" s="243">
        <f t="shared" si="2"/>
        <v>12</v>
      </c>
      <c r="J127" s="244">
        <f t="shared" si="2"/>
        <v>12</v>
      </c>
      <c r="K127" s="215"/>
      <c r="L127" s="215"/>
      <c r="M127" s="213"/>
      <c r="N127" s="146"/>
    </row>
    <row r="128" spans="1:14" ht="15" customHeight="1" thickBot="1" x14ac:dyDescent="0.3">
      <c r="A128" s="5"/>
      <c r="B128" s="785" t="s">
        <v>249</v>
      </c>
      <c r="C128" s="786"/>
      <c r="D128" s="786"/>
      <c r="E128" s="786"/>
      <c r="F128" s="786"/>
      <c r="G128" s="787"/>
      <c r="H128" s="180">
        <f>H76+H85</f>
        <v>0</v>
      </c>
      <c r="I128" s="180">
        <f>I76+I85</f>
        <v>0</v>
      </c>
      <c r="J128" s="209">
        <f>J76+J85</f>
        <v>0</v>
      </c>
      <c r="K128" s="217"/>
      <c r="L128" s="217"/>
      <c r="M128" s="213"/>
      <c r="N128" s="146"/>
    </row>
    <row r="129" spans="1:14" ht="15" customHeight="1" x14ac:dyDescent="0.25">
      <c r="A129" s="5"/>
      <c r="B129" s="781" t="s">
        <v>250</v>
      </c>
      <c r="C129" s="782"/>
      <c r="D129" s="783"/>
      <c r="E129" s="784" t="s">
        <v>76</v>
      </c>
      <c r="F129" s="782"/>
      <c r="G129" s="782"/>
      <c r="H129" s="181">
        <f>SUM(H130:H131)</f>
        <v>0</v>
      </c>
      <c r="I129" s="181">
        <f>SUM(I130:I131)</f>
        <v>0</v>
      </c>
      <c r="J129" s="210">
        <f>SUM(J130:J131)</f>
        <v>0</v>
      </c>
      <c r="K129" s="659" t="str">
        <f>IF((H139+I139+J139)*(H129+I129+J129+H132+I132+J132+H137+I137+J137+H138+I138+J138)&lt;&gt;0,IF((1/(H139+I139+J139)*(H129+I129+J129+H132+I132+J132+H137+I137+J137+H138+I138+J138))&lt;10%,1/(H139+I139+J139)*(H129+I129+J129+H132+I132+J132+H137+I137+J137+H138+I138+J138),""),"")</f>
        <v/>
      </c>
      <c r="L129" s="659"/>
      <c r="M129" s="659"/>
      <c r="N129" s="146"/>
    </row>
    <row r="130" spans="1:14" ht="15" customHeight="1" x14ac:dyDescent="0.2">
      <c r="A130" s="5"/>
      <c r="B130" s="639" t="s">
        <v>251</v>
      </c>
      <c r="C130" s="640"/>
      <c r="D130" s="641"/>
      <c r="E130" s="642"/>
      <c r="F130" s="642"/>
      <c r="G130" s="643"/>
      <c r="H130" s="54">
        <v>0</v>
      </c>
      <c r="I130" s="54">
        <v>0</v>
      </c>
      <c r="J130" s="192">
        <v>0</v>
      </c>
      <c r="K130" s="218"/>
      <c r="L130" s="218"/>
      <c r="M130" s="213"/>
      <c r="N130" s="146"/>
    </row>
    <row r="131" spans="1:14" ht="22.5" customHeight="1" thickBot="1" x14ac:dyDescent="0.25">
      <c r="A131" s="5"/>
      <c r="B131" s="623" t="s">
        <v>252</v>
      </c>
      <c r="C131" s="624"/>
      <c r="D131" s="624"/>
      <c r="E131" s="625" t="s">
        <v>78</v>
      </c>
      <c r="F131" s="625"/>
      <c r="G131" s="626"/>
      <c r="H131" s="55">
        <v>0</v>
      </c>
      <c r="I131" s="55">
        <v>0</v>
      </c>
      <c r="J131" s="193">
        <v>0</v>
      </c>
      <c r="K131" s="218"/>
      <c r="L131" s="218"/>
      <c r="M131" s="213"/>
      <c r="N131" s="146"/>
    </row>
    <row r="132" spans="1:14" ht="15" customHeight="1" x14ac:dyDescent="0.2">
      <c r="A132" s="5"/>
      <c r="B132" s="644" t="s">
        <v>253</v>
      </c>
      <c r="C132" s="645"/>
      <c r="D132" s="646"/>
      <c r="E132" s="647"/>
      <c r="F132" s="648"/>
      <c r="G132" s="648"/>
      <c r="H132" s="181">
        <f>SUM(H133:H135)</f>
        <v>0</v>
      </c>
      <c r="I132" s="181">
        <f>SUM(I133:I135)</f>
        <v>0</v>
      </c>
      <c r="J132" s="210">
        <f>SUM(J133:J135)</f>
        <v>0</v>
      </c>
      <c r="K132" s="216"/>
      <c r="L132" s="216"/>
      <c r="M132" s="213"/>
      <c r="N132" s="146"/>
    </row>
    <row r="133" spans="1:14" ht="15" customHeight="1" x14ac:dyDescent="0.2">
      <c r="A133" s="5"/>
      <c r="B133" s="649" t="s">
        <v>254</v>
      </c>
      <c r="C133" s="650"/>
      <c r="D133" s="650"/>
      <c r="E133" s="650"/>
      <c r="F133" s="650"/>
      <c r="G133" s="651"/>
      <c r="H133" s="54">
        <v>0</v>
      </c>
      <c r="I133" s="54">
        <v>0</v>
      </c>
      <c r="J133" s="192">
        <v>0</v>
      </c>
      <c r="K133" s="218"/>
      <c r="L133" s="218"/>
      <c r="M133" s="213"/>
      <c r="N133" s="146"/>
    </row>
    <row r="134" spans="1:14" ht="15" customHeight="1" x14ac:dyDescent="0.2">
      <c r="A134" s="5"/>
      <c r="B134" s="649" t="s">
        <v>255</v>
      </c>
      <c r="C134" s="650"/>
      <c r="D134" s="650"/>
      <c r="E134" s="650"/>
      <c r="F134" s="650"/>
      <c r="G134" s="651"/>
      <c r="H134" s="54">
        <v>0</v>
      </c>
      <c r="I134" s="54">
        <v>0</v>
      </c>
      <c r="J134" s="192">
        <v>0</v>
      </c>
      <c r="K134" s="218"/>
      <c r="L134" s="218"/>
      <c r="M134" s="213"/>
      <c r="N134" s="146"/>
    </row>
    <row r="135" spans="1:14" ht="15" customHeight="1" thickBot="1" x14ac:dyDescent="0.25">
      <c r="A135" s="5"/>
      <c r="B135" s="652" t="s">
        <v>256</v>
      </c>
      <c r="C135" s="653"/>
      <c r="D135" s="653"/>
      <c r="E135" s="653"/>
      <c r="F135" s="653"/>
      <c r="G135" s="654"/>
      <c r="H135" s="55">
        <v>0</v>
      </c>
      <c r="I135" s="55">
        <v>0</v>
      </c>
      <c r="J135" s="193">
        <v>0</v>
      </c>
      <c r="K135" s="218"/>
      <c r="L135" s="218"/>
      <c r="M135" s="218"/>
      <c r="N135" s="146"/>
    </row>
    <row r="136" spans="1:14" ht="15" customHeight="1" thickBot="1" x14ac:dyDescent="0.25">
      <c r="A136" s="5"/>
      <c r="B136" s="617" t="s">
        <v>257</v>
      </c>
      <c r="C136" s="618"/>
      <c r="D136" s="618"/>
      <c r="E136" s="618"/>
      <c r="F136" s="618"/>
      <c r="G136" s="619"/>
      <c r="H136" s="182">
        <f>H128+H129+H132</f>
        <v>0</v>
      </c>
      <c r="I136" s="182">
        <f>I128+I129+I132</f>
        <v>0</v>
      </c>
      <c r="J136" s="206">
        <f>J128+J129+J132</f>
        <v>0</v>
      </c>
      <c r="K136" s="218"/>
      <c r="L136" s="218"/>
      <c r="M136" s="213"/>
      <c r="N136" s="146"/>
    </row>
    <row r="137" spans="1:14" ht="15" customHeight="1" x14ac:dyDescent="0.2">
      <c r="A137" s="5"/>
      <c r="B137" s="620" t="s">
        <v>258</v>
      </c>
      <c r="C137" s="621"/>
      <c r="D137" s="621"/>
      <c r="E137" s="621" t="s">
        <v>77</v>
      </c>
      <c r="F137" s="621"/>
      <c r="G137" s="622"/>
      <c r="H137" s="183">
        <v>0</v>
      </c>
      <c r="I137" s="183">
        <v>0</v>
      </c>
      <c r="J137" s="211">
        <v>0</v>
      </c>
      <c r="K137" s="218"/>
      <c r="L137" s="218"/>
      <c r="M137" s="213"/>
      <c r="N137" s="146"/>
    </row>
    <row r="138" spans="1:14" ht="50.1" customHeight="1" thickBot="1" x14ac:dyDescent="0.25">
      <c r="A138" s="5"/>
      <c r="B138" s="623" t="s">
        <v>259</v>
      </c>
      <c r="C138" s="624"/>
      <c r="D138" s="624"/>
      <c r="E138" s="625" t="s">
        <v>179</v>
      </c>
      <c r="F138" s="625"/>
      <c r="G138" s="626"/>
      <c r="H138" s="55">
        <v>0</v>
      </c>
      <c r="I138" s="55">
        <v>0</v>
      </c>
      <c r="J138" s="193">
        <v>0</v>
      </c>
      <c r="K138" s="218"/>
      <c r="L138" s="218"/>
      <c r="M138" s="213"/>
      <c r="N138" s="146"/>
    </row>
    <row r="139" spans="1:14" ht="15" customHeight="1" thickBot="1" x14ac:dyDescent="0.25">
      <c r="A139" s="5"/>
      <c r="B139" s="627" t="s">
        <v>260</v>
      </c>
      <c r="C139" s="628"/>
      <c r="D139" s="628"/>
      <c r="E139" s="628"/>
      <c r="F139" s="628"/>
      <c r="G139" s="629"/>
      <c r="H139" s="182">
        <f>ROUND(H136+H137+H138,2)</f>
        <v>0</v>
      </c>
      <c r="I139" s="182">
        <f>ROUND(I136+I137+I138,2)</f>
        <v>0</v>
      </c>
      <c r="J139" s="206">
        <f>ROUND(J136+J137+J138,2)</f>
        <v>0</v>
      </c>
      <c r="K139" s="216"/>
      <c r="L139" s="216"/>
      <c r="M139" s="213"/>
      <c r="N139" s="146"/>
    </row>
    <row r="140" spans="1:14" ht="15" customHeight="1" x14ac:dyDescent="0.25">
      <c r="B140" s="184" t="str">
        <f>IF(H119&lt;&gt;H139,"Achtung: Ausgaben ≠ Einnahmen!!!",IF(I119&lt;&gt;I139,"Achtung: Ausgaben ≠ Einnahmen!!!",IF(J119&lt;&gt;J139,"Achtung: Ausgaben ≠ Einnahmen!!!","")))</f>
        <v/>
      </c>
      <c r="C140" s="147"/>
      <c r="D140" s="147"/>
      <c r="E140" s="147"/>
      <c r="F140" s="147"/>
      <c r="G140" s="147"/>
      <c r="H140" s="147"/>
      <c r="I140" s="185"/>
      <c r="J140" s="185"/>
      <c r="K140" s="148"/>
      <c r="L140" s="148"/>
      <c r="M140" s="147"/>
      <c r="N140" s="147"/>
    </row>
    <row r="141" spans="1:14" ht="15" customHeight="1" x14ac:dyDescent="0.25">
      <c r="B141" s="147"/>
      <c r="C141" s="147"/>
      <c r="D141" s="147"/>
      <c r="E141" s="147"/>
      <c r="F141" s="147"/>
      <c r="G141" s="147"/>
      <c r="H141" s="186"/>
      <c r="I141" s="147"/>
      <c r="J141" s="147"/>
      <c r="K141" s="148"/>
      <c r="L141" s="148"/>
      <c r="M141" s="147"/>
      <c r="N141" s="147"/>
    </row>
    <row r="142" spans="1:14" ht="15" customHeight="1" x14ac:dyDescent="0.2">
      <c r="B142" s="630" t="s">
        <v>261</v>
      </c>
      <c r="C142" s="630"/>
      <c r="D142" s="630"/>
      <c r="E142" s="147"/>
      <c r="F142" s="147"/>
      <c r="G142" s="147"/>
      <c r="H142" s="147"/>
      <c r="I142" s="147"/>
      <c r="J142" s="147"/>
      <c r="K142" s="148"/>
      <c r="L142" s="148"/>
      <c r="M142" s="147"/>
      <c r="N142" s="147"/>
    </row>
    <row r="143" spans="1:14" ht="15" customHeight="1" x14ac:dyDescent="0.2">
      <c r="B143" s="631"/>
      <c r="C143" s="631"/>
      <c r="D143" s="631"/>
      <c r="F143" s="187"/>
      <c r="G143" s="187"/>
      <c r="H143" s="187"/>
      <c r="I143" s="187"/>
      <c r="J143" s="188"/>
      <c r="K143" s="148"/>
      <c r="L143" s="148"/>
      <c r="M143" s="147"/>
      <c r="N143" s="147"/>
    </row>
    <row r="144" spans="1:14" ht="15" customHeight="1" x14ac:dyDescent="0.2">
      <c r="B144" s="1" t="s">
        <v>262</v>
      </c>
      <c r="F144" s="1" t="s">
        <v>5</v>
      </c>
      <c r="K144" s="148"/>
      <c r="L144" s="148"/>
      <c r="M144" s="147"/>
      <c r="N144" s="147"/>
    </row>
    <row r="145" spans="11:14" ht="15" customHeight="1" x14ac:dyDescent="0.2">
      <c r="K145" s="147"/>
      <c r="L145" s="147"/>
      <c r="M145" s="147"/>
      <c r="N145" s="147"/>
    </row>
  </sheetData>
  <sheetProtection algorithmName="SHA-512" hashValue="8rwHBFA8xHVzaFIEKkQH0SJs2xigYz85SOL1qJGc/rUUnzP1pg7/1Dt8DdrpioKIPnDj+Hh/XmLPveFotPoHMQ==" saltValue="/AWbWc81ZRPweMvDs2/j+A==" spinCount="100000" sheet="1" objects="1" scenarios="1" selectLockedCells="1"/>
  <mergeCells count="120">
    <mergeCell ref="B119:G119"/>
    <mergeCell ref="B120:J121"/>
    <mergeCell ref="B128:G128"/>
    <mergeCell ref="B129:D129"/>
    <mergeCell ref="E129:G129"/>
    <mergeCell ref="B122:C122"/>
    <mergeCell ref="D122:J122"/>
    <mergeCell ref="B124:J124"/>
    <mergeCell ref="B126:D127"/>
    <mergeCell ref="E126:E127"/>
    <mergeCell ref="F126:F127"/>
    <mergeCell ref="G126:G127"/>
    <mergeCell ref="B112:D112"/>
    <mergeCell ref="E112:G112"/>
    <mergeCell ref="E115:G115"/>
    <mergeCell ref="E116:G116"/>
    <mergeCell ref="B118:D118"/>
    <mergeCell ref="E118:G118"/>
    <mergeCell ref="B113:D113"/>
    <mergeCell ref="E113:G113"/>
    <mergeCell ref="B114:D114"/>
    <mergeCell ref="E114:G114"/>
    <mergeCell ref="B115:D115"/>
    <mergeCell ref="B117:D117"/>
    <mergeCell ref="E117:G117"/>
    <mergeCell ref="B107:D107"/>
    <mergeCell ref="E107:G107"/>
    <mergeCell ref="B108:D108"/>
    <mergeCell ref="E108:G108"/>
    <mergeCell ref="B109:D109"/>
    <mergeCell ref="E109:G109"/>
    <mergeCell ref="B110:D110"/>
    <mergeCell ref="E110:G110"/>
    <mergeCell ref="B111:D111"/>
    <mergeCell ref="E111:G111"/>
    <mergeCell ref="B104:D104"/>
    <mergeCell ref="E104:G104"/>
    <mergeCell ref="B105:D105"/>
    <mergeCell ref="E105:G105"/>
    <mergeCell ref="B106:D106"/>
    <mergeCell ref="E106:G106"/>
    <mergeCell ref="B101:D101"/>
    <mergeCell ref="E101:G101"/>
    <mergeCell ref="B102:D102"/>
    <mergeCell ref="E102:G102"/>
    <mergeCell ref="B103:D103"/>
    <mergeCell ref="E103:G103"/>
    <mergeCell ref="B98:D98"/>
    <mergeCell ref="E98:G98"/>
    <mergeCell ref="B99:D99"/>
    <mergeCell ref="E99:G99"/>
    <mergeCell ref="B100:D100"/>
    <mergeCell ref="E100:G100"/>
    <mergeCell ref="B95:D95"/>
    <mergeCell ref="E95:G95"/>
    <mergeCell ref="B96:D96"/>
    <mergeCell ref="E96:G96"/>
    <mergeCell ref="B92:D92"/>
    <mergeCell ref="E92:G92"/>
    <mergeCell ref="B94:D94"/>
    <mergeCell ref="E94:G94"/>
    <mergeCell ref="B89:D89"/>
    <mergeCell ref="E89:G89"/>
    <mergeCell ref="B90:D90"/>
    <mergeCell ref="E90:G90"/>
    <mergeCell ref="B91:D91"/>
    <mergeCell ref="E91:G91"/>
    <mergeCell ref="B80:G80"/>
    <mergeCell ref="B81:G81"/>
    <mergeCell ref="B86:D86"/>
    <mergeCell ref="E86:G86"/>
    <mergeCell ref="B87:D87"/>
    <mergeCell ref="E87:G87"/>
    <mergeCell ref="E84:G84"/>
    <mergeCell ref="E85:G85"/>
    <mergeCell ref="B82:G82"/>
    <mergeCell ref="B83:G83"/>
    <mergeCell ref="B84:D85"/>
    <mergeCell ref="B69:C69"/>
    <mergeCell ref="D69:J69"/>
    <mergeCell ref="B71:J71"/>
    <mergeCell ref="B73:D74"/>
    <mergeCell ref="B75:D76"/>
    <mergeCell ref="E75:G75"/>
    <mergeCell ref="E76:G76"/>
    <mergeCell ref="B79:C79"/>
    <mergeCell ref="E79:F79"/>
    <mergeCell ref="B77:F77"/>
    <mergeCell ref="B78:F78"/>
    <mergeCell ref="B20:C23"/>
    <mergeCell ref="D20:M23"/>
    <mergeCell ref="B24:I25"/>
    <mergeCell ref="J24:M25"/>
    <mergeCell ref="B26:C33"/>
    <mergeCell ref="D26:M33"/>
    <mergeCell ref="B1:M6"/>
    <mergeCell ref="B8:M9"/>
    <mergeCell ref="B10:M12"/>
    <mergeCell ref="B14:C17"/>
    <mergeCell ref="D14:M17"/>
    <mergeCell ref="B18:C19"/>
    <mergeCell ref="D18:G19"/>
    <mergeCell ref="H18:M19"/>
    <mergeCell ref="B135:G135"/>
    <mergeCell ref="B136:G136"/>
    <mergeCell ref="B137:D137"/>
    <mergeCell ref="E137:G137"/>
    <mergeCell ref="B138:D138"/>
    <mergeCell ref="E138:G138"/>
    <mergeCell ref="B139:G139"/>
    <mergeCell ref="B142:D143"/>
    <mergeCell ref="K129:M129"/>
    <mergeCell ref="B130:D130"/>
    <mergeCell ref="E130:G130"/>
    <mergeCell ref="B131:D131"/>
    <mergeCell ref="E131:G131"/>
    <mergeCell ref="B132:D132"/>
    <mergeCell ref="E132:G132"/>
    <mergeCell ref="B133:G133"/>
    <mergeCell ref="B134:G134"/>
  </mergeCells>
  <dataValidations count="1">
    <dataValidation type="list" allowBlank="1" showInputMessage="1" showErrorMessage="1" sqref="D18:G19">
      <formula1>"SR I = Teilraum Innere Stadt,SR II = Teilraum Hallescher Norden,SR III = Teilraum Hallescher Osten,SR IV = Teilraum Hallescher Süden,SR V = Teilraum Hallescher Westen,SRÜ = sozialraumübergreifend = Stadtweite Angebote"</formula1>
    </dataValidation>
  </dataValidations>
  <pageMargins left="0.70866141732283472" right="0.70866141732283472" top="0.78740157480314965" bottom="0.78740157480314965" header="0.31496062992125984" footer="0.31496062992125984"/>
  <pageSetup paperSize="9" scale="66" orientation="portrait" r:id="rId1"/>
  <headerFooter>
    <oddHeader>&amp;C&amp;"Arial,Standard"&amp;A</oddHeader>
    <oddFooter>&amp;C&amp;"Arial,Standard"Seite &amp;P von &amp;N</oddFooter>
  </headerFooter>
  <rowBreaks count="2" manualBreakCount="2">
    <brk id="68" max="13" man="1"/>
    <brk id="121" max="13"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45"/>
  <sheetViews>
    <sheetView showGridLines="0" showRowColHeaders="0" view="pageBreakPreview" zoomScaleNormal="100" zoomScaleSheetLayoutView="100" workbookViewId="0">
      <selection activeCell="D14" sqref="D14:M17"/>
    </sheetView>
  </sheetViews>
  <sheetFormatPr baseColWidth="10" defaultColWidth="11.42578125" defaultRowHeight="15" customHeight="1" x14ac:dyDescent="0.2"/>
  <cols>
    <col min="1" max="1" width="2.5703125" style="1" customWidth="1"/>
    <col min="2" max="10" width="11.42578125" style="1"/>
    <col min="11" max="13" width="8" style="1" customWidth="1"/>
    <col min="14" max="14" width="2.5703125" style="1" customWidth="1"/>
    <col min="15" max="16384" width="11.42578125" style="1"/>
  </cols>
  <sheetData>
    <row r="1" spans="1:13" ht="15" customHeight="1" x14ac:dyDescent="0.2">
      <c r="A1" s="5"/>
      <c r="B1" s="310"/>
      <c r="C1" s="310"/>
      <c r="D1" s="310"/>
      <c r="E1" s="310"/>
      <c r="F1" s="310"/>
      <c r="G1" s="310"/>
      <c r="H1" s="310"/>
      <c r="I1" s="310"/>
      <c r="J1" s="310"/>
      <c r="K1" s="310"/>
      <c r="L1" s="310"/>
      <c r="M1" s="310"/>
    </row>
    <row r="2" spans="1:13" ht="15" customHeight="1" x14ac:dyDescent="0.2">
      <c r="A2" s="5"/>
      <c r="B2" s="310"/>
      <c r="C2" s="310"/>
      <c r="D2" s="310"/>
      <c r="E2" s="310"/>
      <c r="F2" s="310"/>
      <c r="G2" s="310"/>
      <c r="H2" s="310"/>
      <c r="I2" s="310"/>
      <c r="J2" s="310"/>
      <c r="K2" s="310"/>
      <c r="L2" s="310"/>
      <c r="M2" s="310"/>
    </row>
    <row r="3" spans="1:13" ht="15" customHeight="1" x14ac:dyDescent="0.2">
      <c r="A3" s="5"/>
      <c r="B3" s="310"/>
      <c r="C3" s="310"/>
      <c r="D3" s="310"/>
      <c r="E3" s="310"/>
      <c r="F3" s="310"/>
      <c r="G3" s="310"/>
      <c r="H3" s="310"/>
      <c r="I3" s="310"/>
      <c r="J3" s="310"/>
      <c r="K3" s="310"/>
      <c r="L3" s="310"/>
      <c r="M3" s="310"/>
    </row>
    <row r="4" spans="1:13" ht="15" customHeight="1" x14ac:dyDescent="0.2">
      <c r="A4" s="5"/>
      <c r="B4" s="310"/>
      <c r="C4" s="310"/>
      <c r="D4" s="310"/>
      <c r="E4" s="310"/>
      <c r="F4" s="310"/>
      <c r="G4" s="310"/>
      <c r="H4" s="310"/>
      <c r="I4" s="310"/>
      <c r="J4" s="310"/>
      <c r="K4" s="310"/>
      <c r="L4" s="310"/>
      <c r="M4" s="310"/>
    </row>
    <row r="5" spans="1:13" ht="15" customHeight="1" x14ac:dyDescent="0.2">
      <c r="A5" s="5"/>
      <c r="B5" s="310"/>
      <c r="C5" s="310"/>
      <c r="D5" s="310"/>
      <c r="E5" s="310"/>
      <c r="F5" s="310"/>
      <c r="G5" s="310"/>
      <c r="H5" s="310"/>
      <c r="I5" s="310"/>
      <c r="J5" s="310"/>
      <c r="K5" s="310"/>
      <c r="L5" s="310"/>
      <c r="M5" s="310"/>
    </row>
    <row r="6" spans="1:13" ht="15" customHeight="1" x14ac:dyDescent="0.2">
      <c r="A6" s="5"/>
      <c r="B6" s="310"/>
      <c r="C6" s="310"/>
      <c r="D6" s="310"/>
      <c r="E6" s="310"/>
      <c r="F6" s="310"/>
      <c r="G6" s="310"/>
      <c r="H6" s="310"/>
      <c r="I6" s="310"/>
      <c r="J6" s="310"/>
      <c r="K6" s="310"/>
      <c r="L6" s="310"/>
      <c r="M6" s="310"/>
    </row>
    <row r="7" spans="1:13" ht="15" customHeight="1" thickBot="1" x14ac:dyDescent="0.25">
      <c r="A7" s="5"/>
      <c r="B7" s="5"/>
      <c r="C7" s="5"/>
      <c r="D7" s="5"/>
      <c r="E7" s="5"/>
      <c r="F7" s="5"/>
      <c r="G7" s="5"/>
      <c r="H7" s="5"/>
      <c r="I7" s="5"/>
      <c r="J7" s="5"/>
      <c r="K7" s="5"/>
      <c r="L7" s="5"/>
      <c r="M7" s="5"/>
    </row>
    <row r="8" spans="1:13" ht="15" customHeight="1" x14ac:dyDescent="0.2">
      <c r="A8" s="5"/>
      <c r="B8" s="682" t="s">
        <v>273</v>
      </c>
      <c r="C8" s="683"/>
      <c r="D8" s="683"/>
      <c r="E8" s="683"/>
      <c r="F8" s="683"/>
      <c r="G8" s="683"/>
      <c r="H8" s="683"/>
      <c r="I8" s="683"/>
      <c r="J8" s="683"/>
      <c r="K8" s="684"/>
      <c r="L8" s="684"/>
      <c r="M8" s="685"/>
    </row>
    <row r="9" spans="1:13" ht="15" customHeight="1" x14ac:dyDescent="0.2">
      <c r="A9" s="5"/>
      <c r="B9" s="686"/>
      <c r="C9" s="687"/>
      <c r="D9" s="687"/>
      <c r="E9" s="687"/>
      <c r="F9" s="687"/>
      <c r="G9" s="687"/>
      <c r="H9" s="687"/>
      <c r="I9" s="687"/>
      <c r="J9" s="687"/>
      <c r="K9" s="688"/>
      <c r="L9" s="688"/>
      <c r="M9" s="689"/>
    </row>
    <row r="10" spans="1:13" ht="15" customHeight="1" x14ac:dyDescent="0.2">
      <c r="A10" s="5"/>
      <c r="B10" s="690" t="s">
        <v>274</v>
      </c>
      <c r="C10" s="691"/>
      <c r="D10" s="691"/>
      <c r="E10" s="691"/>
      <c r="F10" s="691"/>
      <c r="G10" s="691"/>
      <c r="H10" s="691"/>
      <c r="I10" s="691"/>
      <c r="J10" s="691"/>
      <c r="K10" s="691"/>
      <c r="L10" s="691"/>
      <c r="M10" s="692"/>
    </row>
    <row r="11" spans="1:13" ht="15" customHeight="1" x14ac:dyDescent="0.2">
      <c r="A11" s="5"/>
      <c r="B11" s="693"/>
      <c r="C11" s="694"/>
      <c r="D11" s="694"/>
      <c r="E11" s="694"/>
      <c r="F11" s="694"/>
      <c r="G11" s="694"/>
      <c r="H11" s="694"/>
      <c r="I11" s="694"/>
      <c r="J11" s="694"/>
      <c r="K11" s="694"/>
      <c r="L11" s="694"/>
      <c r="M11" s="695"/>
    </row>
    <row r="12" spans="1:13" ht="15" customHeight="1" thickBot="1" x14ac:dyDescent="0.25">
      <c r="A12" s="5"/>
      <c r="B12" s="696"/>
      <c r="C12" s="697"/>
      <c r="D12" s="697"/>
      <c r="E12" s="697"/>
      <c r="F12" s="697"/>
      <c r="G12" s="697"/>
      <c r="H12" s="697"/>
      <c r="I12" s="697"/>
      <c r="J12" s="697"/>
      <c r="K12" s="697"/>
      <c r="L12" s="697"/>
      <c r="M12" s="698"/>
    </row>
    <row r="13" spans="1:13" ht="15" customHeight="1" thickBot="1" x14ac:dyDescent="0.25">
      <c r="A13" s="5"/>
      <c r="B13" s="5"/>
      <c r="C13" s="5"/>
      <c r="D13" s="5"/>
      <c r="E13" s="5"/>
      <c r="F13" s="5"/>
      <c r="G13" s="5"/>
      <c r="H13" s="5"/>
      <c r="I13" s="5"/>
      <c r="J13" s="5"/>
      <c r="K13" s="5"/>
      <c r="L13" s="5"/>
      <c r="M13" s="5"/>
    </row>
    <row r="14" spans="1:13" ht="15" customHeight="1" x14ac:dyDescent="0.2">
      <c r="A14" s="5"/>
      <c r="B14" s="699" t="s">
        <v>121</v>
      </c>
      <c r="C14" s="700"/>
      <c r="D14" s="705" t="s">
        <v>58</v>
      </c>
      <c r="E14" s="706"/>
      <c r="F14" s="706"/>
      <c r="G14" s="706"/>
      <c r="H14" s="706"/>
      <c r="I14" s="706"/>
      <c r="J14" s="706"/>
      <c r="K14" s="706"/>
      <c r="L14" s="706"/>
      <c r="M14" s="707"/>
    </row>
    <row r="15" spans="1:13" ht="15" customHeight="1" x14ac:dyDescent="0.2">
      <c r="A15" s="5"/>
      <c r="B15" s="701"/>
      <c r="C15" s="702"/>
      <c r="D15" s="708"/>
      <c r="E15" s="709"/>
      <c r="F15" s="709"/>
      <c r="G15" s="709"/>
      <c r="H15" s="709"/>
      <c r="I15" s="709"/>
      <c r="J15" s="709"/>
      <c r="K15" s="709"/>
      <c r="L15" s="709"/>
      <c r="M15" s="710"/>
    </row>
    <row r="16" spans="1:13" ht="15" customHeight="1" x14ac:dyDescent="0.2">
      <c r="A16" s="5"/>
      <c r="B16" s="701"/>
      <c r="C16" s="702"/>
      <c r="D16" s="708"/>
      <c r="E16" s="709"/>
      <c r="F16" s="709"/>
      <c r="G16" s="709"/>
      <c r="H16" s="709"/>
      <c r="I16" s="709"/>
      <c r="J16" s="709"/>
      <c r="K16" s="709"/>
      <c r="L16" s="709"/>
      <c r="M16" s="710"/>
    </row>
    <row r="17" spans="1:13" ht="15" customHeight="1" x14ac:dyDescent="0.2">
      <c r="A17" s="5"/>
      <c r="B17" s="703"/>
      <c r="C17" s="704"/>
      <c r="D17" s="711"/>
      <c r="E17" s="712"/>
      <c r="F17" s="712"/>
      <c r="G17" s="712"/>
      <c r="H17" s="712"/>
      <c r="I17" s="712"/>
      <c r="J17" s="712"/>
      <c r="K17" s="712"/>
      <c r="L17" s="712"/>
      <c r="M17" s="713"/>
    </row>
    <row r="18" spans="1:13" ht="15" customHeight="1" x14ac:dyDescent="0.2">
      <c r="A18" s="5"/>
      <c r="B18" s="733" t="s">
        <v>63</v>
      </c>
      <c r="C18" s="734"/>
      <c r="D18" s="714"/>
      <c r="E18" s="715"/>
      <c r="F18" s="715"/>
      <c r="G18" s="716"/>
      <c r="H18" s="723"/>
      <c r="I18" s="723"/>
      <c r="J18" s="723"/>
      <c r="K18" s="724"/>
      <c r="L18" s="724"/>
      <c r="M18" s="725"/>
    </row>
    <row r="19" spans="1:13" ht="15" customHeight="1" x14ac:dyDescent="0.2">
      <c r="A19" s="5"/>
      <c r="B19" s="703"/>
      <c r="C19" s="704"/>
      <c r="D19" s="717"/>
      <c r="E19" s="718"/>
      <c r="F19" s="718"/>
      <c r="G19" s="719"/>
      <c r="H19" s="723"/>
      <c r="I19" s="723"/>
      <c r="J19" s="723"/>
      <c r="K19" s="724"/>
      <c r="L19" s="724"/>
      <c r="M19" s="725"/>
    </row>
    <row r="20" spans="1:13" ht="15" customHeight="1" x14ac:dyDescent="0.2">
      <c r="A20" s="5"/>
      <c r="B20" s="729" t="s">
        <v>64</v>
      </c>
      <c r="C20" s="370"/>
      <c r="D20" s="720"/>
      <c r="E20" s="721"/>
      <c r="F20" s="721"/>
      <c r="G20" s="721"/>
      <c r="H20" s="721"/>
      <c r="I20" s="721"/>
      <c r="J20" s="721"/>
      <c r="K20" s="721"/>
      <c r="L20" s="721"/>
      <c r="M20" s="722"/>
    </row>
    <row r="21" spans="1:13" ht="15" customHeight="1" x14ac:dyDescent="0.2">
      <c r="A21" s="5"/>
      <c r="B21" s="730"/>
      <c r="C21" s="731"/>
      <c r="D21" s="708"/>
      <c r="E21" s="709"/>
      <c r="F21" s="709"/>
      <c r="G21" s="709"/>
      <c r="H21" s="709"/>
      <c r="I21" s="709"/>
      <c r="J21" s="709"/>
      <c r="K21" s="709"/>
      <c r="L21" s="709"/>
      <c r="M21" s="710"/>
    </row>
    <row r="22" spans="1:13" ht="15" customHeight="1" x14ac:dyDescent="0.2">
      <c r="A22" s="5"/>
      <c r="B22" s="730"/>
      <c r="C22" s="731"/>
      <c r="D22" s="708"/>
      <c r="E22" s="709"/>
      <c r="F22" s="709"/>
      <c r="G22" s="709"/>
      <c r="H22" s="709"/>
      <c r="I22" s="709"/>
      <c r="J22" s="709"/>
      <c r="K22" s="709"/>
      <c r="L22" s="709"/>
      <c r="M22" s="710"/>
    </row>
    <row r="23" spans="1:13" ht="15" customHeight="1" x14ac:dyDescent="0.2">
      <c r="A23" s="5"/>
      <c r="B23" s="732"/>
      <c r="C23" s="373"/>
      <c r="D23" s="711"/>
      <c r="E23" s="712"/>
      <c r="F23" s="712"/>
      <c r="G23" s="712"/>
      <c r="H23" s="712"/>
      <c r="I23" s="712"/>
      <c r="J23" s="712"/>
      <c r="K23" s="712"/>
      <c r="L23" s="712"/>
      <c r="M23" s="713"/>
    </row>
    <row r="24" spans="1:13" ht="15" customHeight="1" x14ac:dyDescent="0.2">
      <c r="A24" s="5"/>
      <c r="B24" s="737" t="s">
        <v>122</v>
      </c>
      <c r="C24" s="738"/>
      <c r="D24" s="738"/>
      <c r="E24" s="738"/>
      <c r="F24" s="738"/>
      <c r="G24" s="738"/>
      <c r="H24" s="738"/>
      <c r="I24" s="739"/>
      <c r="J24" s="746">
        <f>G79</f>
        <v>0</v>
      </c>
      <c r="K24" s="747"/>
      <c r="L24" s="747"/>
      <c r="M24" s="748"/>
    </row>
    <row r="25" spans="1:13" ht="15" customHeight="1" x14ac:dyDescent="0.2">
      <c r="A25" s="5"/>
      <c r="B25" s="740"/>
      <c r="C25" s="741"/>
      <c r="D25" s="741"/>
      <c r="E25" s="741"/>
      <c r="F25" s="741"/>
      <c r="G25" s="741"/>
      <c r="H25" s="741"/>
      <c r="I25" s="742"/>
      <c r="J25" s="749"/>
      <c r="K25" s="750"/>
      <c r="L25" s="750"/>
      <c r="M25" s="748"/>
    </row>
    <row r="26" spans="1:13" ht="15" customHeight="1" x14ac:dyDescent="0.2">
      <c r="A26" s="5"/>
      <c r="B26" s="729" t="s">
        <v>65</v>
      </c>
      <c r="C26" s="370"/>
      <c r="D26" s="720"/>
      <c r="E26" s="721"/>
      <c r="F26" s="721"/>
      <c r="G26" s="721"/>
      <c r="H26" s="721"/>
      <c r="I26" s="721"/>
      <c r="J26" s="721"/>
      <c r="K26" s="721"/>
      <c r="L26" s="721"/>
      <c r="M26" s="722"/>
    </row>
    <row r="27" spans="1:13" ht="15" customHeight="1" x14ac:dyDescent="0.2">
      <c r="A27" s="5"/>
      <c r="B27" s="730"/>
      <c r="C27" s="731"/>
      <c r="D27" s="708"/>
      <c r="E27" s="709"/>
      <c r="F27" s="709"/>
      <c r="G27" s="709"/>
      <c r="H27" s="709"/>
      <c r="I27" s="709"/>
      <c r="J27" s="709"/>
      <c r="K27" s="709"/>
      <c r="L27" s="709"/>
      <c r="M27" s="710"/>
    </row>
    <row r="28" spans="1:13" ht="15" customHeight="1" x14ac:dyDescent="0.2">
      <c r="A28" s="5"/>
      <c r="B28" s="730"/>
      <c r="C28" s="731"/>
      <c r="D28" s="708"/>
      <c r="E28" s="709"/>
      <c r="F28" s="709"/>
      <c r="G28" s="709"/>
      <c r="H28" s="709"/>
      <c r="I28" s="709"/>
      <c r="J28" s="709"/>
      <c r="K28" s="709"/>
      <c r="L28" s="709"/>
      <c r="M28" s="710"/>
    </row>
    <row r="29" spans="1:13" ht="15" customHeight="1" x14ac:dyDescent="0.2">
      <c r="A29" s="5"/>
      <c r="B29" s="730"/>
      <c r="C29" s="731"/>
      <c r="D29" s="708"/>
      <c r="E29" s="709"/>
      <c r="F29" s="709"/>
      <c r="G29" s="709"/>
      <c r="H29" s="709"/>
      <c r="I29" s="709"/>
      <c r="J29" s="709"/>
      <c r="K29" s="709"/>
      <c r="L29" s="709"/>
      <c r="M29" s="710"/>
    </row>
    <row r="30" spans="1:13" ht="15" customHeight="1" x14ac:dyDescent="0.2">
      <c r="A30" s="5"/>
      <c r="B30" s="730"/>
      <c r="C30" s="731"/>
      <c r="D30" s="708"/>
      <c r="E30" s="709"/>
      <c r="F30" s="709"/>
      <c r="G30" s="709"/>
      <c r="H30" s="709"/>
      <c r="I30" s="709"/>
      <c r="J30" s="709"/>
      <c r="K30" s="709"/>
      <c r="L30" s="709"/>
      <c r="M30" s="710"/>
    </row>
    <row r="31" spans="1:13" ht="15" customHeight="1" x14ac:dyDescent="0.2">
      <c r="A31" s="5"/>
      <c r="B31" s="730"/>
      <c r="C31" s="731"/>
      <c r="D31" s="708"/>
      <c r="E31" s="709"/>
      <c r="F31" s="709"/>
      <c r="G31" s="709"/>
      <c r="H31" s="709"/>
      <c r="I31" s="709"/>
      <c r="J31" s="709"/>
      <c r="K31" s="709"/>
      <c r="L31" s="709"/>
      <c r="M31" s="710"/>
    </row>
    <row r="32" spans="1:13" ht="15" customHeight="1" x14ac:dyDescent="0.2">
      <c r="A32" s="5"/>
      <c r="B32" s="730"/>
      <c r="C32" s="731"/>
      <c r="D32" s="708"/>
      <c r="E32" s="709"/>
      <c r="F32" s="709"/>
      <c r="G32" s="709"/>
      <c r="H32" s="709"/>
      <c r="I32" s="709"/>
      <c r="J32" s="709"/>
      <c r="K32" s="709"/>
      <c r="L32" s="709"/>
      <c r="M32" s="710"/>
    </row>
    <row r="33" spans="1:13" ht="15" customHeight="1" thickBot="1" x14ac:dyDescent="0.25">
      <c r="A33" s="5"/>
      <c r="B33" s="735"/>
      <c r="C33" s="736"/>
      <c r="D33" s="726"/>
      <c r="E33" s="727"/>
      <c r="F33" s="727"/>
      <c r="G33" s="727"/>
      <c r="H33" s="727"/>
      <c r="I33" s="727"/>
      <c r="J33" s="727"/>
      <c r="K33" s="727"/>
      <c r="L33" s="727"/>
      <c r="M33" s="728"/>
    </row>
    <row r="34" spans="1:13" ht="15" customHeight="1" x14ac:dyDescent="0.2">
      <c r="A34" s="5"/>
      <c r="B34" s="5"/>
      <c r="C34" s="5"/>
      <c r="D34" s="5"/>
      <c r="E34" s="5"/>
      <c r="F34" s="5"/>
      <c r="G34" s="5"/>
      <c r="H34" s="5"/>
      <c r="I34" s="5"/>
      <c r="J34" s="5"/>
      <c r="K34" s="5"/>
      <c r="L34" s="5"/>
      <c r="M34" s="5"/>
    </row>
    <row r="35" spans="1:13" ht="15" customHeight="1" x14ac:dyDescent="0.2">
      <c r="A35" s="5"/>
      <c r="B35" s="5"/>
      <c r="C35" s="5"/>
      <c r="D35" s="5"/>
      <c r="E35" s="5"/>
      <c r="F35" s="5"/>
      <c r="G35" s="5"/>
      <c r="H35" s="5"/>
      <c r="I35" s="5"/>
      <c r="J35" s="5"/>
      <c r="K35" s="5"/>
      <c r="L35" s="5"/>
      <c r="M35" s="5"/>
    </row>
    <row r="36" spans="1:13" ht="15" customHeight="1" x14ac:dyDescent="0.2">
      <c r="A36" s="5"/>
      <c r="B36" s="5"/>
      <c r="C36" s="5"/>
      <c r="D36" s="5"/>
      <c r="E36" s="5"/>
      <c r="F36" s="5"/>
      <c r="G36" s="5"/>
      <c r="H36" s="5"/>
      <c r="I36" s="5"/>
      <c r="J36" s="5"/>
      <c r="K36" s="5"/>
      <c r="L36" s="5"/>
      <c r="M36" s="5"/>
    </row>
    <row r="37" spans="1:13" ht="15" customHeight="1" x14ac:dyDescent="0.2">
      <c r="A37" s="5"/>
      <c r="B37" s="5"/>
      <c r="C37" s="5"/>
      <c r="D37" s="5"/>
      <c r="E37" s="5"/>
      <c r="F37" s="5"/>
      <c r="G37" s="5"/>
      <c r="H37" s="5"/>
      <c r="I37" s="5"/>
      <c r="J37" s="5"/>
      <c r="K37" s="5"/>
      <c r="L37" s="5"/>
      <c r="M37" s="5"/>
    </row>
    <row r="38" spans="1:13" ht="15" customHeight="1" x14ac:dyDescent="0.2">
      <c r="A38" s="5"/>
      <c r="B38" s="5"/>
      <c r="C38" s="5"/>
      <c r="D38" s="5"/>
      <c r="E38" s="5"/>
      <c r="F38" s="5"/>
      <c r="G38" s="5"/>
      <c r="H38" s="5"/>
      <c r="I38" s="5"/>
      <c r="J38" s="5"/>
      <c r="K38" s="5"/>
      <c r="L38" s="5"/>
      <c r="M38" s="5"/>
    </row>
    <row r="39" spans="1:13" ht="15" customHeight="1" x14ac:dyDescent="0.2">
      <c r="A39" s="5"/>
      <c r="B39" s="5"/>
      <c r="C39" s="5"/>
      <c r="D39" s="5"/>
      <c r="E39" s="5"/>
      <c r="F39" s="5"/>
      <c r="G39" s="5"/>
      <c r="H39" s="5"/>
      <c r="I39" s="5"/>
      <c r="J39" s="5"/>
      <c r="K39" s="5"/>
      <c r="L39" s="5"/>
      <c r="M39" s="5"/>
    </row>
    <row r="40" spans="1:13" ht="15" customHeight="1" x14ac:dyDescent="0.2">
      <c r="A40" s="5"/>
      <c r="B40" s="5"/>
      <c r="C40" s="5"/>
      <c r="D40" s="5"/>
      <c r="E40" s="5"/>
      <c r="F40" s="5"/>
      <c r="G40" s="5"/>
      <c r="H40" s="5"/>
      <c r="I40" s="5"/>
      <c r="J40" s="5"/>
      <c r="K40" s="5"/>
      <c r="L40" s="5"/>
      <c r="M40" s="5"/>
    </row>
    <row r="41" spans="1:13" ht="15" customHeight="1" x14ac:dyDescent="0.2">
      <c r="A41" s="5"/>
      <c r="B41" s="5"/>
      <c r="C41" s="5"/>
      <c r="D41" s="5"/>
      <c r="E41" s="5"/>
      <c r="F41" s="5"/>
      <c r="G41" s="5"/>
      <c r="H41" s="5"/>
      <c r="I41" s="5"/>
      <c r="J41" s="5"/>
      <c r="K41" s="5"/>
      <c r="L41" s="5"/>
      <c r="M41" s="5"/>
    </row>
    <row r="42" spans="1:13" ht="15" customHeight="1" x14ac:dyDescent="0.2">
      <c r="A42" s="5"/>
      <c r="B42" s="5"/>
      <c r="C42" s="5"/>
      <c r="D42" s="5"/>
      <c r="E42" s="5"/>
      <c r="F42" s="5"/>
      <c r="G42" s="5"/>
      <c r="H42" s="5"/>
      <c r="I42" s="5"/>
      <c r="J42" s="5"/>
      <c r="K42" s="5"/>
      <c r="L42" s="5"/>
      <c r="M42" s="5"/>
    </row>
    <row r="43" spans="1:13" ht="15" customHeight="1" x14ac:dyDescent="0.2">
      <c r="A43" s="5"/>
      <c r="B43" s="5"/>
      <c r="C43" s="5"/>
      <c r="D43" s="5"/>
      <c r="E43" s="5"/>
      <c r="F43" s="5"/>
      <c r="G43" s="5"/>
      <c r="H43" s="5"/>
      <c r="I43" s="5"/>
      <c r="J43" s="5"/>
      <c r="K43" s="5"/>
      <c r="L43" s="5"/>
      <c r="M43" s="5"/>
    </row>
    <row r="44" spans="1:13" ht="15" customHeight="1" x14ac:dyDescent="0.2">
      <c r="A44" s="5"/>
      <c r="B44" s="5"/>
      <c r="C44" s="5"/>
      <c r="D44" s="5"/>
      <c r="E44" s="5"/>
      <c r="F44" s="5"/>
      <c r="G44" s="5"/>
      <c r="H44" s="5"/>
      <c r="I44" s="5"/>
      <c r="J44" s="5"/>
      <c r="K44" s="5"/>
      <c r="L44" s="5"/>
      <c r="M44" s="5"/>
    </row>
    <row r="45" spans="1:13" ht="15" customHeight="1" x14ac:dyDescent="0.2">
      <c r="A45" s="5"/>
      <c r="B45" s="5"/>
      <c r="C45" s="5"/>
      <c r="D45" s="5"/>
      <c r="E45" s="5"/>
      <c r="F45" s="5"/>
      <c r="G45" s="5"/>
      <c r="H45" s="5"/>
      <c r="I45" s="5"/>
      <c r="J45" s="5"/>
      <c r="K45" s="5"/>
      <c r="L45" s="5"/>
      <c r="M45" s="5"/>
    </row>
    <row r="46" spans="1:13" ht="15" customHeight="1" x14ac:dyDescent="0.2">
      <c r="A46" s="5"/>
      <c r="B46" s="5"/>
      <c r="C46" s="5"/>
      <c r="D46" s="5"/>
      <c r="E46" s="5"/>
      <c r="F46" s="5"/>
      <c r="G46" s="5"/>
      <c r="H46" s="5"/>
      <c r="I46" s="5"/>
      <c r="J46" s="5"/>
      <c r="K46" s="5"/>
      <c r="L46" s="5"/>
      <c r="M46" s="5"/>
    </row>
    <row r="47" spans="1:13" ht="15" customHeight="1" x14ac:dyDescent="0.2">
      <c r="A47" s="5"/>
      <c r="B47" s="5"/>
      <c r="C47" s="5"/>
      <c r="D47" s="5"/>
      <c r="E47" s="5"/>
      <c r="F47" s="5"/>
      <c r="G47" s="5"/>
      <c r="H47" s="5"/>
      <c r="I47" s="5"/>
      <c r="J47" s="5"/>
      <c r="K47" s="5"/>
      <c r="L47" s="5"/>
      <c r="M47" s="5"/>
    </row>
    <row r="48" spans="1:13" ht="15" customHeight="1" x14ac:dyDescent="0.2">
      <c r="A48" s="5"/>
      <c r="B48" s="5"/>
      <c r="C48" s="5"/>
      <c r="D48" s="5"/>
      <c r="E48" s="5"/>
      <c r="F48" s="5"/>
      <c r="G48" s="5"/>
      <c r="H48" s="5"/>
      <c r="I48" s="5"/>
      <c r="J48" s="5"/>
      <c r="K48" s="5"/>
      <c r="L48" s="5"/>
      <c r="M48" s="5"/>
    </row>
    <row r="49" spans="1:13" ht="15" customHeight="1" x14ac:dyDescent="0.2">
      <c r="A49" s="5"/>
      <c r="B49" s="5"/>
      <c r="C49" s="5"/>
      <c r="D49" s="5"/>
      <c r="E49" s="5"/>
      <c r="F49" s="5"/>
      <c r="G49" s="5"/>
      <c r="H49" s="5"/>
      <c r="I49" s="5"/>
      <c r="J49" s="5"/>
      <c r="K49" s="5"/>
      <c r="L49" s="5"/>
      <c r="M49" s="5"/>
    </row>
    <row r="50" spans="1:13" ht="15" customHeight="1" x14ac:dyDescent="0.2">
      <c r="A50" s="5"/>
      <c r="B50" s="5"/>
      <c r="C50" s="5"/>
      <c r="D50" s="5"/>
      <c r="E50" s="5"/>
      <c r="F50" s="5"/>
      <c r="G50" s="5"/>
      <c r="H50" s="5"/>
      <c r="I50" s="5"/>
      <c r="J50" s="5"/>
      <c r="K50" s="5"/>
      <c r="L50" s="5"/>
      <c r="M50" s="5"/>
    </row>
    <row r="51" spans="1:13" ht="15" customHeight="1" x14ac:dyDescent="0.2">
      <c r="A51" s="5"/>
      <c r="B51" s="5"/>
      <c r="C51" s="5"/>
      <c r="D51" s="5"/>
      <c r="E51" s="5"/>
      <c r="F51" s="5"/>
      <c r="G51" s="5"/>
      <c r="H51" s="5"/>
      <c r="I51" s="5"/>
      <c r="J51" s="5"/>
      <c r="K51" s="5"/>
      <c r="L51" s="5"/>
      <c r="M51" s="5"/>
    </row>
    <row r="52" spans="1:13" ht="15" customHeight="1" x14ac:dyDescent="0.2">
      <c r="A52" s="5"/>
      <c r="B52" s="5"/>
      <c r="C52" s="5"/>
      <c r="D52" s="5"/>
      <c r="E52" s="5"/>
      <c r="F52" s="5"/>
      <c r="G52" s="5"/>
      <c r="H52" s="5"/>
      <c r="I52" s="5"/>
      <c r="J52" s="5"/>
      <c r="K52" s="5"/>
      <c r="L52" s="5"/>
      <c r="M52" s="5"/>
    </row>
    <row r="53" spans="1:13" ht="15" customHeight="1" x14ac:dyDescent="0.2">
      <c r="A53" s="5"/>
      <c r="B53" s="5"/>
      <c r="C53" s="5"/>
      <c r="D53" s="5"/>
      <c r="E53" s="5"/>
      <c r="F53" s="5"/>
      <c r="G53" s="5"/>
      <c r="H53" s="5"/>
      <c r="I53" s="5"/>
      <c r="J53" s="5"/>
      <c r="K53" s="5"/>
      <c r="L53" s="5"/>
      <c r="M53" s="5"/>
    </row>
    <row r="54" spans="1:13" ht="15" customHeight="1" x14ac:dyDescent="0.2">
      <c r="A54" s="5"/>
      <c r="B54" s="5"/>
      <c r="C54" s="5"/>
      <c r="D54" s="5"/>
      <c r="E54" s="5"/>
      <c r="F54" s="5"/>
      <c r="G54" s="5"/>
      <c r="H54" s="5"/>
      <c r="I54" s="5"/>
      <c r="J54" s="5"/>
      <c r="K54" s="5"/>
      <c r="L54" s="5"/>
      <c r="M54" s="5"/>
    </row>
    <row r="55" spans="1:13" ht="15" customHeight="1" x14ac:dyDescent="0.2">
      <c r="A55" s="5"/>
      <c r="B55" s="5"/>
      <c r="C55" s="5"/>
      <c r="D55" s="5"/>
      <c r="E55" s="5"/>
      <c r="F55" s="5"/>
      <c r="G55" s="5"/>
      <c r="H55" s="5"/>
      <c r="I55" s="5"/>
      <c r="J55" s="5"/>
      <c r="K55" s="5"/>
      <c r="L55" s="5"/>
      <c r="M55" s="5"/>
    </row>
    <row r="56" spans="1:13" ht="15" customHeight="1" x14ac:dyDescent="0.2">
      <c r="A56" s="5"/>
      <c r="B56" s="5"/>
      <c r="C56" s="5"/>
      <c r="D56" s="5"/>
      <c r="E56" s="5"/>
      <c r="F56" s="5"/>
      <c r="G56" s="5"/>
      <c r="H56" s="5"/>
      <c r="I56" s="5"/>
      <c r="J56" s="5"/>
      <c r="K56" s="5"/>
      <c r="L56" s="5"/>
      <c r="M56" s="5"/>
    </row>
    <row r="57" spans="1:13" ht="15" customHeight="1" x14ac:dyDescent="0.2">
      <c r="A57" s="5"/>
      <c r="B57" s="5"/>
      <c r="C57" s="5"/>
      <c r="D57" s="5"/>
      <c r="E57" s="5"/>
      <c r="F57" s="5"/>
      <c r="G57" s="5"/>
      <c r="H57" s="5"/>
      <c r="I57" s="5"/>
      <c r="J57" s="5"/>
      <c r="K57" s="5"/>
      <c r="L57" s="5"/>
      <c r="M57" s="5"/>
    </row>
    <row r="58" spans="1:13" ht="15" customHeight="1" x14ac:dyDescent="0.2">
      <c r="A58" s="5"/>
      <c r="B58" s="5"/>
      <c r="C58" s="5"/>
      <c r="D58" s="5"/>
      <c r="E58" s="5"/>
      <c r="F58" s="5"/>
      <c r="G58" s="5"/>
      <c r="H58" s="5"/>
      <c r="I58" s="5"/>
      <c r="J58" s="5"/>
      <c r="K58" s="5"/>
      <c r="L58" s="5"/>
      <c r="M58" s="5"/>
    </row>
    <row r="59" spans="1:13" ht="15" customHeight="1" x14ac:dyDescent="0.2">
      <c r="A59" s="5"/>
      <c r="B59" s="5"/>
      <c r="C59" s="5"/>
      <c r="D59" s="5"/>
      <c r="E59" s="5"/>
      <c r="F59" s="5"/>
      <c r="G59" s="5"/>
      <c r="H59" s="5"/>
      <c r="I59" s="5"/>
      <c r="J59" s="5"/>
      <c r="K59" s="5"/>
      <c r="L59" s="5"/>
      <c r="M59" s="5"/>
    </row>
    <row r="60" spans="1:13" ht="15" customHeight="1" x14ac:dyDescent="0.2">
      <c r="A60" s="5"/>
      <c r="B60" s="5"/>
      <c r="C60" s="5"/>
      <c r="D60" s="5"/>
      <c r="E60" s="5"/>
      <c r="F60" s="5"/>
      <c r="G60" s="5"/>
      <c r="H60" s="5"/>
      <c r="I60" s="5"/>
      <c r="J60" s="5"/>
      <c r="K60" s="5"/>
      <c r="L60" s="5"/>
      <c r="M60" s="5"/>
    </row>
    <row r="61" spans="1:13" ht="15" customHeight="1" x14ac:dyDescent="0.2">
      <c r="A61" s="5"/>
      <c r="B61" s="5"/>
      <c r="C61" s="5"/>
      <c r="D61" s="5"/>
      <c r="E61" s="5"/>
      <c r="F61" s="5"/>
      <c r="G61" s="5"/>
      <c r="H61" s="5"/>
      <c r="I61" s="5"/>
      <c r="J61" s="5"/>
      <c r="K61" s="5"/>
      <c r="L61" s="5"/>
      <c r="M61" s="5"/>
    </row>
    <row r="62" spans="1:13" ht="15" customHeight="1" x14ac:dyDescent="0.2">
      <c r="A62" s="5"/>
      <c r="B62" s="5"/>
      <c r="C62" s="5"/>
      <c r="D62" s="5"/>
      <c r="E62" s="5"/>
      <c r="F62" s="5"/>
      <c r="G62" s="5"/>
      <c r="H62" s="5"/>
      <c r="I62" s="5"/>
      <c r="J62" s="5"/>
      <c r="K62" s="5"/>
      <c r="L62" s="5"/>
      <c r="M62" s="5"/>
    </row>
    <row r="63" spans="1:13" ht="15" customHeight="1" x14ac:dyDescent="0.2">
      <c r="A63" s="5"/>
      <c r="B63" s="5"/>
      <c r="C63" s="5"/>
      <c r="D63" s="5"/>
      <c r="E63" s="5"/>
      <c r="F63" s="5"/>
      <c r="G63" s="5"/>
      <c r="H63" s="5"/>
      <c r="I63" s="5"/>
      <c r="J63" s="5"/>
      <c r="K63" s="5"/>
      <c r="L63" s="5"/>
      <c r="M63" s="5"/>
    </row>
    <row r="64" spans="1:13" ht="15" customHeight="1" x14ac:dyDescent="0.2">
      <c r="A64" s="5"/>
      <c r="B64" s="5"/>
      <c r="C64" s="5"/>
      <c r="D64" s="5"/>
      <c r="E64" s="5"/>
      <c r="F64" s="5"/>
      <c r="G64" s="5"/>
      <c r="H64" s="5"/>
      <c r="I64" s="5"/>
      <c r="J64" s="5"/>
      <c r="K64" s="5"/>
      <c r="L64" s="5"/>
      <c r="M64" s="5"/>
    </row>
    <row r="65" spans="1:14" ht="15" customHeight="1" x14ac:dyDescent="0.2">
      <c r="A65" s="5"/>
      <c r="B65" s="5"/>
      <c r="C65" s="5"/>
      <c r="D65" s="5"/>
      <c r="E65" s="5"/>
      <c r="F65" s="5"/>
      <c r="G65" s="5"/>
      <c r="H65" s="5"/>
      <c r="I65" s="5"/>
      <c r="J65" s="5"/>
      <c r="K65" s="5"/>
      <c r="L65" s="5"/>
      <c r="M65" s="5"/>
    </row>
    <row r="66" spans="1:14" ht="15" customHeight="1" x14ac:dyDescent="0.2">
      <c r="A66" s="5"/>
      <c r="B66" s="5"/>
      <c r="C66" s="5"/>
      <c r="D66" s="5"/>
      <c r="E66" s="5"/>
      <c r="F66" s="5"/>
      <c r="G66" s="5"/>
      <c r="H66" s="5"/>
      <c r="I66" s="5"/>
      <c r="J66" s="5"/>
      <c r="K66" s="5"/>
      <c r="L66" s="5"/>
      <c r="M66" s="5"/>
    </row>
    <row r="67" spans="1:14" ht="15" customHeight="1" x14ac:dyDescent="0.2">
      <c r="A67" s="5"/>
      <c r="B67" s="5"/>
      <c r="C67" s="5"/>
      <c r="D67" s="5"/>
      <c r="E67" s="5"/>
      <c r="F67" s="5"/>
      <c r="G67" s="5"/>
      <c r="H67" s="5"/>
      <c r="I67" s="5"/>
      <c r="J67" s="5"/>
      <c r="K67" s="5"/>
      <c r="L67" s="5"/>
      <c r="M67" s="5"/>
    </row>
    <row r="68" spans="1:14" ht="15" customHeight="1" thickBot="1" x14ac:dyDescent="0.25">
      <c r="A68" s="5"/>
      <c r="B68" s="5"/>
      <c r="C68" s="5"/>
      <c r="D68" s="5"/>
      <c r="E68" s="5"/>
      <c r="F68" s="5"/>
      <c r="G68" s="5"/>
      <c r="H68" s="5"/>
      <c r="I68" s="5"/>
      <c r="J68" s="5"/>
      <c r="K68" s="5"/>
      <c r="L68" s="5"/>
      <c r="M68" s="5"/>
    </row>
    <row r="69" spans="1:14" ht="15" customHeight="1" thickBot="1" x14ac:dyDescent="0.3">
      <c r="A69" s="5"/>
      <c r="B69" s="657" t="s">
        <v>203</v>
      </c>
      <c r="C69" s="658"/>
      <c r="D69" s="743" t="str">
        <f>D14</f>
        <v>xxx</v>
      </c>
      <c r="E69" s="744"/>
      <c r="F69" s="744"/>
      <c r="G69" s="744"/>
      <c r="H69" s="744"/>
      <c r="I69" s="744"/>
      <c r="J69" s="745"/>
      <c r="K69" s="212"/>
      <c r="L69" s="212"/>
      <c r="M69" s="213"/>
      <c r="N69" s="147"/>
    </row>
    <row r="70" spans="1:14" ht="15" customHeight="1" thickBot="1" x14ac:dyDescent="0.25">
      <c r="A70" s="5"/>
      <c r="B70" s="146"/>
      <c r="C70" s="146"/>
      <c r="D70" s="146"/>
      <c r="E70" s="146"/>
      <c r="F70" s="146"/>
      <c r="G70" s="146"/>
      <c r="H70" s="146"/>
      <c r="I70" s="146"/>
      <c r="J70" s="146"/>
      <c r="K70" s="223"/>
      <c r="L70" s="223"/>
      <c r="M70" s="224"/>
      <c r="N70" s="147"/>
    </row>
    <row r="71" spans="1:14" ht="15" customHeight="1" thickBot="1" x14ac:dyDescent="0.25">
      <c r="A71" s="5"/>
      <c r="B71" s="633" t="s">
        <v>204</v>
      </c>
      <c r="C71" s="634"/>
      <c r="D71" s="634"/>
      <c r="E71" s="634"/>
      <c r="F71" s="634"/>
      <c r="G71" s="634"/>
      <c r="H71" s="634"/>
      <c r="I71" s="634"/>
      <c r="J71" s="635"/>
      <c r="K71" s="215"/>
      <c r="L71" s="215"/>
      <c r="M71" s="213"/>
      <c r="N71" s="146"/>
    </row>
    <row r="72" spans="1:14" ht="15" customHeight="1" thickBot="1" x14ac:dyDescent="0.25">
      <c r="A72" s="5"/>
      <c r="B72" s="146"/>
      <c r="C72" s="146"/>
      <c r="D72" s="146"/>
      <c r="E72" s="146"/>
      <c r="F72" s="146"/>
      <c r="G72" s="146"/>
      <c r="H72" s="146"/>
      <c r="I72" s="146"/>
      <c r="J72" s="146"/>
      <c r="K72" s="214"/>
      <c r="L72" s="214"/>
      <c r="M72" s="213"/>
      <c r="N72" s="146"/>
    </row>
    <row r="73" spans="1:14" ht="15" customHeight="1" x14ac:dyDescent="0.25">
      <c r="A73" s="5"/>
      <c r="B73" s="755" t="s">
        <v>74</v>
      </c>
      <c r="C73" s="756"/>
      <c r="D73" s="756"/>
      <c r="E73" s="227"/>
      <c r="F73" s="227"/>
      <c r="G73" s="150" t="s">
        <v>182</v>
      </c>
      <c r="H73" s="151">
        <v>2024</v>
      </c>
      <c r="I73" s="207" t="s">
        <v>182</v>
      </c>
      <c r="J73" s="152" t="s">
        <v>182</v>
      </c>
      <c r="K73" s="214"/>
      <c r="L73" s="214"/>
      <c r="M73" s="213"/>
      <c r="N73" s="146"/>
    </row>
    <row r="74" spans="1:14" ht="15" customHeight="1" thickBot="1" x14ac:dyDescent="0.25">
      <c r="A74" s="5"/>
      <c r="B74" s="757"/>
      <c r="C74" s="758"/>
      <c r="D74" s="758"/>
      <c r="E74" s="153"/>
      <c r="F74" s="153"/>
      <c r="G74" s="154"/>
      <c r="H74" s="155">
        <v>12</v>
      </c>
      <c r="I74" s="208">
        <v>12</v>
      </c>
      <c r="J74" s="156">
        <v>12</v>
      </c>
      <c r="K74" s="214"/>
      <c r="L74" s="214"/>
      <c r="M74" s="222"/>
      <c r="N74" s="146"/>
    </row>
    <row r="75" spans="1:14" ht="15" customHeight="1" x14ac:dyDescent="0.2">
      <c r="A75" s="5"/>
      <c r="B75" s="759" t="s">
        <v>205</v>
      </c>
      <c r="C75" s="667"/>
      <c r="D75" s="667"/>
      <c r="E75" s="667" t="s">
        <v>66</v>
      </c>
      <c r="F75" s="667"/>
      <c r="G75" s="762"/>
      <c r="H75" s="157">
        <f>SUM(H79:H83)</f>
        <v>0</v>
      </c>
      <c r="I75" s="157">
        <f>SUM(I79:I83)</f>
        <v>0</v>
      </c>
      <c r="J75" s="189">
        <f>SUM(J79:J83)</f>
        <v>0</v>
      </c>
      <c r="K75" s="216"/>
      <c r="L75" s="216"/>
      <c r="M75" s="213"/>
      <c r="N75" s="146"/>
    </row>
    <row r="76" spans="1:14" ht="15" customHeight="1" x14ac:dyDescent="0.2">
      <c r="A76" s="5"/>
      <c r="B76" s="760"/>
      <c r="C76" s="761"/>
      <c r="D76" s="761"/>
      <c r="E76" s="763" t="s">
        <v>67</v>
      </c>
      <c r="F76" s="763"/>
      <c r="G76" s="764"/>
      <c r="H76" s="52">
        <v>0</v>
      </c>
      <c r="I76" s="52">
        <v>0</v>
      </c>
      <c r="J76" s="190">
        <v>0</v>
      </c>
      <c r="K76" s="217"/>
      <c r="L76" s="217"/>
      <c r="M76" s="213"/>
      <c r="N76" s="146"/>
    </row>
    <row r="77" spans="1:14" ht="15" customHeight="1" x14ac:dyDescent="0.2">
      <c r="A77" s="5"/>
      <c r="B77" s="765" t="s">
        <v>266</v>
      </c>
      <c r="C77" s="767"/>
      <c r="D77" s="767"/>
      <c r="E77" s="767"/>
      <c r="F77" s="766"/>
      <c r="G77" s="255">
        <v>0</v>
      </c>
      <c r="H77" s="254"/>
      <c r="I77" s="252"/>
      <c r="J77" s="253"/>
      <c r="K77" s="217"/>
      <c r="L77" s="217"/>
      <c r="M77" s="213"/>
      <c r="N77" s="146"/>
    </row>
    <row r="78" spans="1:14" ht="15" customHeight="1" x14ac:dyDescent="0.2">
      <c r="A78" s="5"/>
      <c r="B78" s="765" t="s">
        <v>264</v>
      </c>
      <c r="C78" s="767"/>
      <c r="D78" s="767"/>
      <c r="E78" s="767"/>
      <c r="F78" s="766"/>
      <c r="G78" s="255">
        <v>0</v>
      </c>
      <c r="H78" s="251"/>
      <c r="I78" s="252"/>
      <c r="J78" s="253"/>
      <c r="K78" s="217"/>
      <c r="L78" s="217"/>
      <c r="M78" s="213"/>
      <c r="N78" s="146"/>
    </row>
    <row r="79" spans="1:14" ht="15" customHeight="1" x14ac:dyDescent="0.2">
      <c r="A79" s="5"/>
      <c r="B79" s="765" t="s">
        <v>73</v>
      </c>
      <c r="C79" s="766"/>
      <c r="D79" s="158">
        <v>0</v>
      </c>
      <c r="E79" s="767" t="s">
        <v>263</v>
      </c>
      <c r="F79" s="766"/>
      <c r="G79" s="259">
        <f>IF(G77*G78=0,0,ROUND(1/G77*G78,3))</f>
        <v>0</v>
      </c>
      <c r="H79" s="256"/>
      <c r="I79" s="257"/>
      <c r="J79" s="258"/>
      <c r="K79" s="218"/>
      <c r="L79" s="218"/>
      <c r="M79" s="213"/>
      <c r="N79" s="146"/>
    </row>
    <row r="80" spans="1:14" ht="15" customHeight="1" x14ac:dyDescent="0.2">
      <c r="A80" s="5"/>
      <c r="B80" s="768" t="s">
        <v>206</v>
      </c>
      <c r="C80" s="769"/>
      <c r="D80" s="769"/>
      <c r="E80" s="769"/>
      <c r="F80" s="769"/>
      <c r="G80" s="770"/>
      <c r="H80" s="159">
        <v>0</v>
      </c>
      <c r="I80" s="162">
        <v>0</v>
      </c>
      <c r="J80" s="191">
        <v>0</v>
      </c>
      <c r="K80" s="216"/>
      <c r="L80" s="216"/>
      <c r="M80" s="213"/>
      <c r="N80" s="146"/>
    </row>
    <row r="81" spans="1:14" ht="15" customHeight="1" x14ac:dyDescent="0.2">
      <c r="A81" s="5"/>
      <c r="B81" s="768" t="s">
        <v>207</v>
      </c>
      <c r="C81" s="769"/>
      <c r="D81" s="769"/>
      <c r="E81" s="769"/>
      <c r="F81" s="769"/>
      <c r="G81" s="770"/>
      <c r="H81" s="159">
        <v>0</v>
      </c>
      <c r="I81" s="162">
        <v>0</v>
      </c>
      <c r="J81" s="191">
        <v>0</v>
      </c>
      <c r="K81" s="216"/>
      <c r="L81" s="216"/>
      <c r="M81" s="213"/>
      <c r="N81" s="146"/>
    </row>
    <row r="82" spans="1:14" ht="15" customHeight="1" x14ac:dyDescent="0.2">
      <c r="A82" s="5"/>
      <c r="B82" s="660" t="s">
        <v>208</v>
      </c>
      <c r="C82" s="661"/>
      <c r="D82" s="661"/>
      <c r="E82" s="661"/>
      <c r="F82" s="661"/>
      <c r="G82" s="662"/>
      <c r="H82" s="51">
        <v>0</v>
      </c>
      <c r="I82" s="54">
        <v>0</v>
      </c>
      <c r="J82" s="192">
        <v>0</v>
      </c>
      <c r="K82" s="218"/>
      <c r="L82" s="218"/>
      <c r="M82" s="213"/>
      <c r="N82" s="146"/>
    </row>
    <row r="83" spans="1:14" ht="15" customHeight="1" thickBot="1" x14ac:dyDescent="0.25">
      <c r="A83" s="5"/>
      <c r="B83" s="663" t="s">
        <v>209</v>
      </c>
      <c r="C83" s="664"/>
      <c r="D83" s="664"/>
      <c r="E83" s="664"/>
      <c r="F83" s="664"/>
      <c r="G83" s="665"/>
      <c r="H83" s="53">
        <v>0</v>
      </c>
      <c r="I83" s="55">
        <v>0</v>
      </c>
      <c r="J83" s="193">
        <v>0</v>
      </c>
      <c r="K83" s="218"/>
      <c r="L83" s="218"/>
      <c r="M83" s="213"/>
      <c r="N83" s="146"/>
    </row>
    <row r="84" spans="1:14" ht="15" customHeight="1" x14ac:dyDescent="0.2">
      <c r="A84" s="5"/>
      <c r="B84" s="666" t="s">
        <v>210</v>
      </c>
      <c r="C84" s="667"/>
      <c r="D84" s="667"/>
      <c r="E84" s="667" t="s">
        <v>66</v>
      </c>
      <c r="F84" s="667"/>
      <c r="G84" s="762"/>
      <c r="H84" s="157">
        <f>H86+H87+H88+H93+H97+H112+H113+H114</f>
        <v>0</v>
      </c>
      <c r="I84" s="157">
        <f>I86+I87+I88+I93+I97+I112+I113+I114</f>
        <v>0</v>
      </c>
      <c r="J84" s="189">
        <f>J86+J87+J88+J93+J97+J112+J113+J114</f>
        <v>0</v>
      </c>
      <c r="K84" s="216"/>
      <c r="L84" s="216"/>
      <c r="M84" s="213"/>
      <c r="N84" s="146"/>
    </row>
    <row r="85" spans="1:14" ht="15" customHeight="1" thickBot="1" x14ac:dyDescent="0.25">
      <c r="A85" s="5"/>
      <c r="B85" s="668"/>
      <c r="C85" s="669"/>
      <c r="D85" s="669"/>
      <c r="E85" s="771" t="s">
        <v>67</v>
      </c>
      <c r="F85" s="771"/>
      <c r="G85" s="772"/>
      <c r="H85" s="160">
        <v>0</v>
      </c>
      <c r="I85" s="160">
        <v>0</v>
      </c>
      <c r="J85" s="194">
        <v>0</v>
      </c>
      <c r="K85" s="217"/>
      <c r="L85" s="217"/>
      <c r="M85" s="213"/>
      <c r="N85" s="146"/>
    </row>
    <row r="86" spans="1:14" ht="22.5" customHeight="1" x14ac:dyDescent="0.2">
      <c r="A86" s="5"/>
      <c r="B86" s="751" t="s">
        <v>211</v>
      </c>
      <c r="C86" s="752"/>
      <c r="D86" s="752"/>
      <c r="E86" s="773" t="s">
        <v>70</v>
      </c>
      <c r="F86" s="773"/>
      <c r="G86" s="774"/>
      <c r="H86" s="161">
        <v>0</v>
      </c>
      <c r="I86" s="161">
        <v>0</v>
      </c>
      <c r="J86" s="195">
        <v>0</v>
      </c>
      <c r="K86" s="216"/>
      <c r="L86" s="216"/>
      <c r="M86" s="213"/>
      <c r="N86" s="146"/>
    </row>
    <row r="87" spans="1:14" ht="15" customHeight="1" x14ac:dyDescent="0.2">
      <c r="A87" s="5"/>
      <c r="B87" s="753" t="s">
        <v>212</v>
      </c>
      <c r="C87" s="754"/>
      <c r="D87" s="754"/>
      <c r="E87" s="642" t="s">
        <v>68</v>
      </c>
      <c r="F87" s="642"/>
      <c r="G87" s="643"/>
      <c r="H87" s="162">
        <v>0</v>
      </c>
      <c r="I87" s="162">
        <v>0</v>
      </c>
      <c r="J87" s="191">
        <v>0</v>
      </c>
      <c r="K87" s="216"/>
      <c r="L87" s="216"/>
      <c r="M87" s="213"/>
      <c r="N87" s="146"/>
    </row>
    <row r="88" spans="1:14" ht="15" customHeight="1" x14ac:dyDescent="0.2">
      <c r="A88" s="5"/>
      <c r="B88" s="163" t="s">
        <v>213</v>
      </c>
      <c r="C88" s="164"/>
      <c r="D88" s="164"/>
      <c r="E88" s="164"/>
      <c r="F88" s="164"/>
      <c r="G88" s="164"/>
      <c r="H88" s="165">
        <f>SUM(H89:H92)</f>
        <v>0</v>
      </c>
      <c r="I88" s="165">
        <f>SUM(I89:I92)</f>
        <v>0</v>
      </c>
      <c r="J88" s="196">
        <f>SUM(J89:J92)</f>
        <v>0</v>
      </c>
      <c r="K88" s="216"/>
      <c r="L88" s="216"/>
      <c r="M88" s="213"/>
      <c r="N88" s="146"/>
    </row>
    <row r="89" spans="1:14" ht="22.5" customHeight="1" x14ac:dyDescent="0.2">
      <c r="A89" s="5"/>
      <c r="B89" s="670" t="s">
        <v>214</v>
      </c>
      <c r="C89" s="671"/>
      <c r="D89" s="671"/>
      <c r="E89" s="775" t="s">
        <v>69</v>
      </c>
      <c r="F89" s="775"/>
      <c r="G89" s="776"/>
      <c r="H89" s="166">
        <v>0</v>
      </c>
      <c r="I89" s="166">
        <v>0</v>
      </c>
      <c r="J89" s="197">
        <v>0</v>
      </c>
      <c r="K89" s="218"/>
      <c r="L89" s="218"/>
      <c r="M89" s="213"/>
      <c r="N89" s="146"/>
    </row>
    <row r="90" spans="1:14" ht="15" customHeight="1" x14ac:dyDescent="0.2">
      <c r="A90" s="5"/>
      <c r="B90" s="670" t="s">
        <v>215</v>
      </c>
      <c r="C90" s="672"/>
      <c r="D90" s="672"/>
      <c r="E90" s="642" t="s">
        <v>170</v>
      </c>
      <c r="F90" s="642"/>
      <c r="G90" s="642"/>
      <c r="H90" s="166">
        <v>0</v>
      </c>
      <c r="I90" s="166">
        <v>0</v>
      </c>
      <c r="J90" s="197">
        <v>0</v>
      </c>
      <c r="K90" s="217" t="str">
        <f>IF((H90-1200*H74/12)&gt;0,H90-1200*H74/12," ")</f>
        <v xml:space="preserve"> </v>
      </c>
      <c r="L90" s="217" t="str">
        <f>IF((I90-1200*I74/12)&gt;0,I90-1200*I74/12," ")</f>
        <v xml:space="preserve"> </v>
      </c>
      <c r="M90" s="221" t="str">
        <f>IF((J90-1200*J74/12)&gt;0,J90-1200*J74/12," ")</f>
        <v xml:space="preserve"> </v>
      </c>
      <c r="N90" s="146"/>
    </row>
    <row r="91" spans="1:14" ht="22.5" customHeight="1" x14ac:dyDescent="0.2">
      <c r="A91" s="5"/>
      <c r="B91" s="674" t="s">
        <v>216</v>
      </c>
      <c r="C91" s="675"/>
      <c r="D91" s="675"/>
      <c r="E91" s="676" t="s">
        <v>217</v>
      </c>
      <c r="F91" s="676"/>
      <c r="G91" s="677"/>
      <c r="H91" s="167">
        <v>0</v>
      </c>
      <c r="I91" s="167">
        <v>0</v>
      </c>
      <c r="J91" s="198">
        <v>0</v>
      </c>
      <c r="K91" s="217" t="str">
        <f>IF((H91-2500*H74/12)&gt;0,H91-2500*H74/12," ")</f>
        <v xml:space="preserve"> </v>
      </c>
      <c r="L91" s="217" t="str">
        <f>IF((I91-2500*I74/12)&gt;0,I91-2500*I74/12," ")</f>
        <v xml:space="preserve"> </v>
      </c>
      <c r="M91" s="217" t="str">
        <f>IF((J91-2500*J74/12)&gt;0,J91-2500*J74/12," ")</f>
        <v xml:space="preserve"> </v>
      </c>
      <c r="N91" s="146"/>
    </row>
    <row r="92" spans="1:14" ht="22.5" customHeight="1" x14ac:dyDescent="0.2">
      <c r="A92" s="5"/>
      <c r="B92" s="674" t="s">
        <v>218</v>
      </c>
      <c r="C92" s="675"/>
      <c r="D92" s="675"/>
      <c r="E92" s="678" t="s">
        <v>173</v>
      </c>
      <c r="F92" s="678"/>
      <c r="G92" s="679"/>
      <c r="H92" s="167">
        <v>0</v>
      </c>
      <c r="I92" s="167">
        <v>0</v>
      </c>
      <c r="J92" s="198">
        <v>0</v>
      </c>
      <c r="K92" s="217" t="str">
        <f>IF(H92-(750*G79*H74/12)&gt;0,H92-(750*G79*H74/12)," ")</f>
        <v xml:space="preserve"> </v>
      </c>
      <c r="L92" s="217" t="str">
        <f>IF(I92-(750*G79*I74/12)&gt;0,I92-(750*G79*I74/12)," ")</f>
        <v xml:space="preserve"> </v>
      </c>
      <c r="M92" s="217" t="str">
        <f>IF(J92-(750*G79*J74/12)&gt;0,J92-(750*G79*J74/12)," ")</f>
        <v xml:space="preserve"> </v>
      </c>
      <c r="N92" s="146"/>
    </row>
    <row r="93" spans="1:14" ht="15" customHeight="1" x14ac:dyDescent="0.2">
      <c r="A93" s="5"/>
      <c r="B93" s="163" t="s">
        <v>219</v>
      </c>
      <c r="C93" s="164"/>
      <c r="D93" s="164"/>
      <c r="E93" s="164"/>
      <c r="F93" s="164"/>
      <c r="G93" s="164"/>
      <c r="H93" s="165">
        <f>SUM(H94:H96)</f>
        <v>0</v>
      </c>
      <c r="I93" s="165">
        <f>SUM(I94:I96)</f>
        <v>0</v>
      </c>
      <c r="J93" s="196">
        <f>SUM(J94:J96)</f>
        <v>0</v>
      </c>
      <c r="K93" s="216"/>
      <c r="L93" s="216"/>
      <c r="M93" s="213"/>
      <c r="N93" s="146"/>
    </row>
    <row r="94" spans="1:14" ht="22.5" customHeight="1" x14ac:dyDescent="0.2">
      <c r="A94" s="5"/>
      <c r="B94" s="670" t="s">
        <v>220</v>
      </c>
      <c r="C94" s="671"/>
      <c r="D94" s="671"/>
      <c r="E94" s="680" t="s">
        <v>168</v>
      </c>
      <c r="F94" s="680"/>
      <c r="G94" s="681"/>
      <c r="H94" s="166">
        <v>0</v>
      </c>
      <c r="I94" s="166">
        <v>0</v>
      </c>
      <c r="J94" s="197">
        <v>0</v>
      </c>
      <c r="K94" s="217" t="str">
        <f>IF(H94-(150*D79*H74/12)&gt;0,H94-(150*D79*H74/12)," ")</f>
        <v xml:space="preserve"> </v>
      </c>
      <c r="L94" s="217" t="str">
        <f>IF(I94-(150*D79*I74/12)&gt;0,I94-(150*D79*I74/12)," ")</f>
        <v xml:space="preserve"> </v>
      </c>
      <c r="M94" s="217" t="str">
        <f>IF(J94-(150*D79*J74/12)&gt;0,J94-(150*D79*J74/12)," ")</f>
        <v xml:space="preserve"> </v>
      </c>
      <c r="N94" s="146"/>
    </row>
    <row r="95" spans="1:14" ht="15" customHeight="1" x14ac:dyDescent="0.2">
      <c r="A95" s="5"/>
      <c r="B95" s="670" t="s">
        <v>221</v>
      </c>
      <c r="C95" s="671"/>
      <c r="D95" s="671"/>
      <c r="E95" s="642" t="s">
        <v>169</v>
      </c>
      <c r="F95" s="642"/>
      <c r="G95" s="643"/>
      <c r="H95" s="166">
        <v>0</v>
      </c>
      <c r="I95" s="166">
        <v>0</v>
      </c>
      <c r="J95" s="197">
        <v>0</v>
      </c>
      <c r="K95" s="217" t="str">
        <f>IF((H95-250*H74/12)&gt;0,H95-250*H74/12," ")</f>
        <v xml:space="preserve"> </v>
      </c>
      <c r="L95" s="217" t="str">
        <f>IF((I95-250*I74/12)&gt;0,I95-250*I74/12," ")</f>
        <v xml:space="preserve"> </v>
      </c>
      <c r="M95" s="217" t="str">
        <f>IF((J95-250*J74/12)&gt;0,J95-250*J74/12," ")</f>
        <v xml:space="preserve"> </v>
      </c>
      <c r="N95" s="146"/>
    </row>
    <row r="96" spans="1:14" ht="22.5" customHeight="1" x14ac:dyDescent="0.2">
      <c r="A96" s="5"/>
      <c r="B96" s="670" t="s">
        <v>222</v>
      </c>
      <c r="C96" s="671"/>
      <c r="D96" s="671"/>
      <c r="E96" s="678" t="s">
        <v>174</v>
      </c>
      <c r="F96" s="678"/>
      <c r="G96" s="679"/>
      <c r="H96" s="167">
        <v>0</v>
      </c>
      <c r="I96" s="167">
        <v>0</v>
      </c>
      <c r="J96" s="198">
        <v>0</v>
      </c>
      <c r="K96" s="217" t="str">
        <f>IF(H96-(250*D79*H74/12)&gt;0,H96-(250*D79*H74/12)," ")</f>
        <v xml:space="preserve"> </v>
      </c>
      <c r="L96" s="217" t="str">
        <f>IF(I96-(250*D79*I74/12)&gt;0,I96-(250*D79*I74/12)," ")</f>
        <v xml:space="preserve"> </v>
      </c>
      <c r="M96" s="217" t="str">
        <f>IF(J96-(250*D79*J74/12)&gt;0,J96-(250*D79*J74/12)," ")</f>
        <v xml:space="preserve"> </v>
      </c>
      <c r="N96" s="146"/>
    </row>
    <row r="97" spans="1:14" ht="15" customHeight="1" x14ac:dyDescent="0.2">
      <c r="A97" s="5"/>
      <c r="B97" s="163" t="s">
        <v>223</v>
      </c>
      <c r="C97" s="164"/>
      <c r="D97" s="164"/>
      <c r="E97" s="164"/>
      <c r="F97" s="164"/>
      <c r="G97" s="164"/>
      <c r="H97" s="165">
        <f>SUM(H98:H111)</f>
        <v>0</v>
      </c>
      <c r="I97" s="165">
        <f>SUM(I98:I111)</f>
        <v>0</v>
      </c>
      <c r="J97" s="196">
        <f>SUM(J98:J111)</f>
        <v>0</v>
      </c>
      <c r="K97" s="216"/>
      <c r="L97" s="216"/>
      <c r="M97" s="213"/>
      <c r="N97" s="146"/>
    </row>
    <row r="98" spans="1:14" s="6" customFormat="1" ht="15" customHeight="1" x14ac:dyDescent="0.2">
      <c r="A98" s="7"/>
      <c r="B98" s="670" t="s">
        <v>224</v>
      </c>
      <c r="C98" s="671"/>
      <c r="D98" s="671"/>
      <c r="E98" s="642" t="s">
        <v>68</v>
      </c>
      <c r="F98" s="642"/>
      <c r="G98" s="643"/>
      <c r="H98" s="166">
        <v>0</v>
      </c>
      <c r="I98" s="166">
        <v>0</v>
      </c>
      <c r="J98" s="197">
        <v>0</v>
      </c>
      <c r="K98" s="218"/>
      <c r="L98" s="218"/>
      <c r="M98" s="213"/>
      <c r="N98" s="168"/>
    </row>
    <row r="99" spans="1:14" ht="15" customHeight="1" x14ac:dyDescent="0.2">
      <c r="A99" s="5"/>
      <c r="B99" s="670" t="s">
        <v>225</v>
      </c>
      <c r="C99" s="671"/>
      <c r="D99" s="671"/>
      <c r="E99" s="642" t="s">
        <v>68</v>
      </c>
      <c r="F99" s="642"/>
      <c r="G99" s="643"/>
      <c r="H99" s="166">
        <v>0</v>
      </c>
      <c r="I99" s="166">
        <v>0</v>
      </c>
      <c r="J99" s="197">
        <v>0</v>
      </c>
      <c r="K99" s="218"/>
      <c r="L99" s="218"/>
      <c r="M99" s="213"/>
      <c r="N99" s="146"/>
    </row>
    <row r="100" spans="1:14" ht="37.5" customHeight="1" x14ac:dyDescent="0.2">
      <c r="A100" s="5"/>
      <c r="B100" s="777" t="s">
        <v>226</v>
      </c>
      <c r="C100" s="778"/>
      <c r="D100" s="778"/>
      <c r="E100" s="642" t="s">
        <v>167</v>
      </c>
      <c r="F100" s="642"/>
      <c r="G100" s="643"/>
      <c r="H100" s="166">
        <v>0</v>
      </c>
      <c r="I100" s="166">
        <v>0</v>
      </c>
      <c r="J100" s="197">
        <v>0</v>
      </c>
      <c r="K100" s="217" t="str">
        <f>IF((H100-1000*H74/12)&gt;0,H100-1000*H74/12," ")</f>
        <v xml:space="preserve"> </v>
      </c>
      <c r="L100" s="217" t="str">
        <f>IF((I100-1000*I74/12)&gt;0,I100-1000*I74/12," ")</f>
        <v xml:space="preserve"> </v>
      </c>
      <c r="M100" s="217" t="str">
        <f>IF((J100-1000*J74/12)&gt;0,J100-1000*J74/12," ")</f>
        <v xml:space="preserve"> </v>
      </c>
      <c r="N100" s="146"/>
    </row>
    <row r="101" spans="1:14" ht="15" customHeight="1" x14ac:dyDescent="0.2">
      <c r="A101" s="5"/>
      <c r="B101" s="670" t="s">
        <v>227</v>
      </c>
      <c r="C101" s="671"/>
      <c r="D101" s="671"/>
      <c r="E101" s="642" t="s">
        <v>68</v>
      </c>
      <c r="F101" s="642"/>
      <c r="G101" s="643"/>
      <c r="H101" s="166">
        <v>0</v>
      </c>
      <c r="I101" s="166">
        <v>0</v>
      </c>
      <c r="J101" s="197">
        <v>0</v>
      </c>
      <c r="K101" s="218"/>
      <c r="L101" s="218"/>
      <c r="M101" s="213"/>
      <c r="N101" s="146"/>
    </row>
    <row r="102" spans="1:14" ht="15" customHeight="1" x14ac:dyDescent="0.2">
      <c r="A102" s="5"/>
      <c r="B102" s="670" t="s">
        <v>228</v>
      </c>
      <c r="C102" s="672"/>
      <c r="D102" s="672"/>
      <c r="E102" s="642" t="s">
        <v>68</v>
      </c>
      <c r="F102" s="642"/>
      <c r="G102" s="643"/>
      <c r="H102" s="166">
        <v>0</v>
      </c>
      <c r="I102" s="166">
        <v>0</v>
      </c>
      <c r="J102" s="197">
        <v>0</v>
      </c>
      <c r="K102" s="218"/>
      <c r="L102" s="218"/>
      <c r="M102" s="213"/>
      <c r="N102" s="146"/>
    </row>
    <row r="103" spans="1:14" ht="15" customHeight="1" x14ac:dyDescent="0.2">
      <c r="A103" s="5"/>
      <c r="B103" s="670" t="s">
        <v>229</v>
      </c>
      <c r="C103" s="672"/>
      <c r="D103" s="672"/>
      <c r="E103" s="642" t="s">
        <v>68</v>
      </c>
      <c r="F103" s="642"/>
      <c r="G103" s="643"/>
      <c r="H103" s="166">
        <v>0</v>
      </c>
      <c r="I103" s="166">
        <v>0</v>
      </c>
      <c r="J103" s="197">
        <v>0</v>
      </c>
      <c r="K103" s="218"/>
      <c r="L103" s="218"/>
      <c r="M103" s="213"/>
      <c r="N103" s="146"/>
    </row>
    <row r="104" spans="1:14" ht="15" customHeight="1" x14ac:dyDescent="0.2">
      <c r="A104" s="5"/>
      <c r="B104" s="670" t="s">
        <v>230</v>
      </c>
      <c r="C104" s="672"/>
      <c r="D104" s="672"/>
      <c r="E104" s="642" t="s">
        <v>68</v>
      </c>
      <c r="F104" s="642"/>
      <c r="G104" s="643"/>
      <c r="H104" s="166">
        <v>0</v>
      </c>
      <c r="I104" s="166">
        <v>0</v>
      </c>
      <c r="J104" s="197">
        <v>0</v>
      </c>
      <c r="K104" s="218"/>
      <c r="L104" s="218"/>
      <c r="M104" s="213"/>
      <c r="N104" s="146"/>
    </row>
    <row r="105" spans="1:14" ht="22.5" customHeight="1" x14ac:dyDescent="0.2">
      <c r="A105" s="5"/>
      <c r="B105" s="674" t="s">
        <v>231</v>
      </c>
      <c r="C105" s="676"/>
      <c r="D105" s="676"/>
      <c r="E105" s="642" t="s">
        <v>68</v>
      </c>
      <c r="F105" s="642"/>
      <c r="G105" s="643"/>
      <c r="H105" s="166">
        <v>0</v>
      </c>
      <c r="I105" s="166">
        <v>0</v>
      </c>
      <c r="J105" s="197">
        <v>0</v>
      </c>
      <c r="K105" s="218"/>
      <c r="L105" s="218"/>
      <c r="M105" s="213"/>
      <c r="N105" s="146"/>
    </row>
    <row r="106" spans="1:14" ht="15" customHeight="1" x14ac:dyDescent="0.2">
      <c r="A106" s="5"/>
      <c r="B106" s="670" t="s">
        <v>232</v>
      </c>
      <c r="C106" s="671"/>
      <c r="D106" s="671"/>
      <c r="E106" s="642" t="s">
        <v>171</v>
      </c>
      <c r="F106" s="642"/>
      <c r="G106" s="642"/>
      <c r="H106" s="166">
        <v>0</v>
      </c>
      <c r="I106" s="166">
        <v>0</v>
      </c>
      <c r="J106" s="197">
        <v>0</v>
      </c>
      <c r="K106" s="217" t="str">
        <f>IF((H106-1300*H74/12)&gt;0,H106-1300*H74/12," ")</f>
        <v xml:space="preserve"> </v>
      </c>
      <c r="L106" s="217" t="str">
        <f>IF((I106-1300*I74/12)&gt;0,I106-1300*I74/12," ")</f>
        <v xml:space="preserve"> </v>
      </c>
      <c r="M106" s="217" t="str">
        <f>IF((J106-1300*J74/12)&gt;0,J106-1300*J74/12," ")</f>
        <v xml:space="preserve"> </v>
      </c>
      <c r="N106" s="146"/>
    </row>
    <row r="107" spans="1:14" ht="15" customHeight="1" x14ac:dyDescent="0.2">
      <c r="A107" s="5"/>
      <c r="B107" s="670" t="s">
        <v>233</v>
      </c>
      <c r="C107" s="671"/>
      <c r="D107" s="671"/>
      <c r="E107" s="642" t="s">
        <v>68</v>
      </c>
      <c r="F107" s="642"/>
      <c r="G107" s="643"/>
      <c r="H107" s="166">
        <v>0</v>
      </c>
      <c r="I107" s="166">
        <v>0</v>
      </c>
      <c r="J107" s="197">
        <v>0</v>
      </c>
      <c r="K107" s="218"/>
      <c r="L107" s="218"/>
      <c r="M107" s="213"/>
      <c r="N107" s="146"/>
    </row>
    <row r="108" spans="1:14" ht="15" customHeight="1" x14ac:dyDescent="0.2">
      <c r="A108" s="5"/>
      <c r="B108" s="670" t="s">
        <v>234</v>
      </c>
      <c r="C108" s="671"/>
      <c r="D108" s="671"/>
      <c r="E108" s="672" t="s">
        <v>267</v>
      </c>
      <c r="F108" s="672"/>
      <c r="G108" s="673"/>
      <c r="H108" s="167">
        <v>0</v>
      </c>
      <c r="I108" s="167">
        <v>0</v>
      </c>
      <c r="J108" s="198">
        <v>0</v>
      </c>
      <c r="K108" s="217" t="str">
        <f>IF((H108-69.96*H74/12)&gt;0,H108-69.96*H74/12," ")</f>
        <v xml:space="preserve"> </v>
      </c>
      <c r="L108" s="217" t="str">
        <f>IF((I108-69.96*I74/12)&gt;0,I108-69.96*I74/12," ")</f>
        <v xml:space="preserve"> </v>
      </c>
      <c r="M108" s="217" t="str">
        <f>IF((J108-69.96*I74/12)&gt;0,J108-69.96*J74/12," ")</f>
        <v xml:space="preserve"> </v>
      </c>
      <c r="N108" s="146"/>
    </row>
    <row r="109" spans="1:14" ht="15" customHeight="1" x14ac:dyDescent="0.2">
      <c r="A109" s="5"/>
      <c r="B109" s="670" t="s">
        <v>235</v>
      </c>
      <c r="C109" s="671"/>
      <c r="D109" s="671"/>
      <c r="E109" s="672" t="s">
        <v>172</v>
      </c>
      <c r="F109" s="672"/>
      <c r="G109" s="673"/>
      <c r="H109" s="167">
        <v>0</v>
      </c>
      <c r="I109" s="167">
        <v>0</v>
      </c>
      <c r="J109" s="198">
        <v>0</v>
      </c>
      <c r="K109" s="217" t="str">
        <f>IF((H109-50*H74/12)&gt;0,H109-50*H74/12," ")</f>
        <v xml:space="preserve"> </v>
      </c>
      <c r="L109" s="217" t="str">
        <f>IF((I109-50*I74/12)&gt;0,I109-50*I74/12," ")</f>
        <v xml:space="preserve"> </v>
      </c>
      <c r="M109" s="217" t="str">
        <f>IF((J109-50*J74/12)&gt;0,J109-50*J74/12," ")</f>
        <v xml:space="preserve"> </v>
      </c>
      <c r="N109" s="146"/>
    </row>
    <row r="110" spans="1:14" ht="22.5" customHeight="1" x14ac:dyDescent="0.2">
      <c r="A110" s="5"/>
      <c r="B110" s="670" t="s">
        <v>236</v>
      </c>
      <c r="C110" s="671"/>
      <c r="D110" s="671"/>
      <c r="E110" s="676" t="s">
        <v>71</v>
      </c>
      <c r="F110" s="676"/>
      <c r="G110" s="677"/>
      <c r="H110" s="167">
        <v>0</v>
      </c>
      <c r="I110" s="167">
        <v>0</v>
      </c>
      <c r="J110" s="198">
        <v>0</v>
      </c>
      <c r="K110" s="219"/>
      <c r="L110" s="219"/>
      <c r="M110" s="213"/>
      <c r="N110" s="146"/>
    </row>
    <row r="111" spans="1:14" ht="22.5" customHeight="1" x14ac:dyDescent="0.2">
      <c r="A111" s="5"/>
      <c r="B111" s="777" t="s">
        <v>237</v>
      </c>
      <c r="C111" s="778"/>
      <c r="D111" s="778"/>
      <c r="E111" s="672" t="s">
        <v>72</v>
      </c>
      <c r="F111" s="672"/>
      <c r="G111" s="673"/>
      <c r="H111" s="167">
        <v>0</v>
      </c>
      <c r="I111" s="167">
        <v>0</v>
      </c>
      <c r="J111" s="198">
        <v>0</v>
      </c>
      <c r="K111" s="219"/>
      <c r="L111" s="219"/>
      <c r="M111" s="213"/>
      <c r="N111" s="146"/>
    </row>
    <row r="112" spans="1:14" ht="22.5" customHeight="1" x14ac:dyDescent="0.2">
      <c r="A112" s="5"/>
      <c r="B112" s="792" t="s">
        <v>238</v>
      </c>
      <c r="C112" s="793"/>
      <c r="D112" s="793"/>
      <c r="E112" s="794" t="s">
        <v>175</v>
      </c>
      <c r="F112" s="794"/>
      <c r="G112" s="795"/>
      <c r="H112" s="169">
        <v>0</v>
      </c>
      <c r="I112" s="169">
        <v>0</v>
      </c>
      <c r="J112" s="199">
        <v>0</v>
      </c>
      <c r="K112" s="170" t="str">
        <f>IF((H80+H82)*H112&lt;&gt;0,IF((1/(H80+H82)*H112&gt;5%),(1/(H80+H82)*H112)," ")," ")</f>
        <v xml:space="preserve"> </v>
      </c>
      <c r="L112" s="170" t="str">
        <f>IF((I80+I82)*I112&lt;&gt;0,IF((1/(I80+I82)*I112&gt;5%),(1/(I80+I82)*I112)," ")," ")</f>
        <v xml:space="preserve"> </v>
      </c>
      <c r="M112" s="170" t="str">
        <f>IF((J80+J82)*J112&lt;&gt;0,IF((1/(J80+J82)*J112&gt;5%),(1/(J80+J82)*J112)," ")," ")</f>
        <v xml:space="preserve"> </v>
      </c>
      <c r="N112" s="146"/>
    </row>
    <row r="113" spans="1:14" ht="60" customHeight="1" x14ac:dyDescent="0.2">
      <c r="A113" s="5"/>
      <c r="B113" s="796" t="s">
        <v>239</v>
      </c>
      <c r="C113" s="797"/>
      <c r="D113" s="797"/>
      <c r="E113" s="798" t="s">
        <v>240</v>
      </c>
      <c r="F113" s="798"/>
      <c r="G113" s="799"/>
      <c r="H113" s="171">
        <v>0</v>
      </c>
      <c r="I113" s="171">
        <v>0</v>
      </c>
      <c r="J113" s="200">
        <v>0</v>
      </c>
      <c r="K113" s="220"/>
      <c r="L113" s="220"/>
      <c r="M113" s="213"/>
      <c r="N113" s="146"/>
    </row>
    <row r="114" spans="1:14" ht="24.95" customHeight="1" thickBot="1" x14ac:dyDescent="0.25">
      <c r="A114" s="5"/>
      <c r="B114" s="800" t="s">
        <v>241</v>
      </c>
      <c r="C114" s="801"/>
      <c r="D114" s="801"/>
      <c r="E114" s="802" t="s">
        <v>242</v>
      </c>
      <c r="F114" s="802"/>
      <c r="G114" s="802"/>
      <c r="H114" s="172">
        <v>0</v>
      </c>
      <c r="I114" s="172">
        <v>0</v>
      </c>
      <c r="J114" s="201">
        <v>0</v>
      </c>
      <c r="K114" s="220"/>
      <c r="L114" s="220"/>
      <c r="M114" s="213"/>
      <c r="N114" s="146"/>
    </row>
    <row r="115" spans="1:14" ht="15" customHeight="1" x14ac:dyDescent="0.2">
      <c r="A115" s="5"/>
      <c r="B115" s="803" t="s">
        <v>243</v>
      </c>
      <c r="C115" s="788"/>
      <c r="D115" s="788"/>
      <c r="E115" s="788" t="s">
        <v>66</v>
      </c>
      <c r="F115" s="788"/>
      <c r="G115" s="789"/>
      <c r="H115" s="173">
        <f t="shared" ref="H115:J116" si="0">H75+H84</f>
        <v>0</v>
      </c>
      <c r="I115" s="173">
        <f t="shared" si="0"/>
        <v>0</v>
      </c>
      <c r="J115" s="202">
        <f t="shared" si="0"/>
        <v>0</v>
      </c>
      <c r="K115" s="216"/>
      <c r="L115" s="216"/>
      <c r="M115" s="213"/>
      <c r="N115" s="146"/>
    </row>
    <row r="116" spans="1:14" ht="15" customHeight="1" thickBot="1" x14ac:dyDescent="0.25">
      <c r="A116" s="5"/>
      <c r="B116" s="174"/>
      <c r="C116" s="153"/>
      <c r="D116" s="153"/>
      <c r="E116" s="790" t="s">
        <v>67</v>
      </c>
      <c r="F116" s="790"/>
      <c r="G116" s="791"/>
      <c r="H116" s="175">
        <f t="shared" si="0"/>
        <v>0</v>
      </c>
      <c r="I116" s="175">
        <f t="shared" si="0"/>
        <v>0</v>
      </c>
      <c r="J116" s="203">
        <f t="shared" si="0"/>
        <v>0</v>
      </c>
      <c r="K116" s="217"/>
      <c r="L116" s="217"/>
      <c r="M116" s="213"/>
      <c r="N116" s="146"/>
    </row>
    <row r="117" spans="1:14" ht="15" customHeight="1" x14ac:dyDescent="0.2">
      <c r="A117" s="5"/>
      <c r="B117" s="655" t="s">
        <v>244</v>
      </c>
      <c r="C117" s="656"/>
      <c r="D117" s="656"/>
      <c r="E117" s="621" t="s">
        <v>77</v>
      </c>
      <c r="F117" s="621"/>
      <c r="G117" s="622"/>
      <c r="H117" s="176">
        <f t="shared" ref="H117:J118" si="1">H137</f>
        <v>0</v>
      </c>
      <c r="I117" s="176">
        <f t="shared" si="1"/>
        <v>0</v>
      </c>
      <c r="J117" s="204">
        <f t="shared" si="1"/>
        <v>0</v>
      </c>
      <c r="K117" s="218"/>
      <c r="L117" s="218"/>
      <c r="M117" s="213"/>
      <c r="N117" s="146"/>
    </row>
    <row r="118" spans="1:14" ht="50.1" customHeight="1" thickBot="1" x14ac:dyDescent="0.25">
      <c r="A118" s="5"/>
      <c r="B118" s="779" t="s">
        <v>245</v>
      </c>
      <c r="C118" s="780"/>
      <c r="D118" s="780"/>
      <c r="E118" s="625" t="s">
        <v>179</v>
      </c>
      <c r="F118" s="625"/>
      <c r="G118" s="626"/>
      <c r="H118" s="177">
        <f t="shared" si="1"/>
        <v>0</v>
      </c>
      <c r="I118" s="177">
        <f t="shared" si="1"/>
        <v>0</v>
      </c>
      <c r="J118" s="205">
        <f t="shared" si="1"/>
        <v>0</v>
      </c>
      <c r="K118" s="218"/>
      <c r="L118" s="218"/>
      <c r="M118" s="213"/>
      <c r="N118" s="146"/>
    </row>
    <row r="119" spans="1:14" ht="15" customHeight="1" thickBot="1" x14ac:dyDescent="0.25">
      <c r="A119" s="5"/>
      <c r="B119" s="617" t="s">
        <v>246</v>
      </c>
      <c r="C119" s="618"/>
      <c r="D119" s="618"/>
      <c r="E119" s="618"/>
      <c r="F119" s="618"/>
      <c r="G119" s="619"/>
      <c r="H119" s="178">
        <f>ROUND(H115+H117+H118,2)</f>
        <v>0</v>
      </c>
      <c r="I119" s="182">
        <f>ROUND(I115+I117+I118,2)</f>
        <v>0</v>
      </c>
      <c r="J119" s="206">
        <f>ROUND(J115+J117+J118,2)</f>
        <v>0</v>
      </c>
      <c r="K119" s="216"/>
      <c r="L119" s="216"/>
      <c r="M119" s="213"/>
      <c r="N119" s="146"/>
    </row>
    <row r="120" spans="1:14" ht="15" customHeight="1" x14ac:dyDescent="0.2">
      <c r="A120" s="5"/>
      <c r="B120" s="632" t="s">
        <v>247</v>
      </c>
      <c r="C120" s="632"/>
      <c r="D120" s="632"/>
      <c r="E120" s="632"/>
      <c r="F120" s="632"/>
      <c r="G120" s="632"/>
      <c r="H120" s="632"/>
      <c r="I120" s="632"/>
      <c r="J120" s="632"/>
      <c r="K120" s="216"/>
      <c r="L120" s="216"/>
      <c r="M120" s="213"/>
      <c r="N120" s="146"/>
    </row>
    <row r="121" spans="1:14" ht="15" customHeight="1" thickBot="1" x14ac:dyDescent="0.25">
      <c r="A121" s="5"/>
      <c r="B121" s="632"/>
      <c r="C121" s="632"/>
      <c r="D121" s="632"/>
      <c r="E121" s="632"/>
      <c r="F121" s="632"/>
      <c r="G121" s="632"/>
      <c r="H121" s="632"/>
      <c r="I121" s="632"/>
      <c r="J121" s="632"/>
      <c r="K121" s="216"/>
      <c r="L121" s="216"/>
      <c r="M121" s="213"/>
      <c r="N121" s="146"/>
    </row>
    <row r="122" spans="1:14" ht="15" customHeight="1" thickBot="1" x14ac:dyDescent="0.3">
      <c r="A122" s="50"/>
      <c r="B122" s="657" t="s">
        <v>203</v>
      </c>
      <c r="C122" s="658"/>
      <c r="D122" s="636" t="str">
        <f>D69</f>
        <v>xxx</v>
      </c>
      <c r="E122" s="637"/>
      <c r="F122" s="637"/>
      <c r="G122" s="637"/>
      <c r="H122" s="637"/>
      <c r="I122" s="637"/>
      <c r="J122" s="638"/>
      <c r="K122" s="216"/>
      <c r="L122" s="216"/>
      <c r="M122" s="213"/>
      <c r="N122" s="146"/>
    </row>
    <row r="123" spans="1:14" ht="15" customHeight="1" thickBot="1" x14ac:dyDescent="0.25">
      <c r="A123" s="50"/>
      <c r="B123" s="146"/>
      <c r="C123" s="146"/>
      <c r="D123" s="146"/>
      <c r="E123" s="146"/>
      <c r="F123" s="146"/>
      <c r="G123" s="146"/>
      <c r="H123" s="146"/>
      <c r="I123" s="146"/>
      <c r="J123" s="146"/>
      <c r="K123" s="216"/>
      <c r="L123" s="216"/>
      <c r="M123" s="213"/>
      <c r="N123" s="146"/>
    </row>
    <row r="124" spans="1:14" ht="15" customHeight="1" thickBot="1" x14ac:dyDescent="0.25">
      <c r="A124" s="50"/>
      <c r="B124" s="633" t="s">
        <v>248</v>
      </c>
      <c r="C124" s="634"/>
      <c r="D124" s="634"/>
      <c r="E124" s="634"/>
      <c r="F124" s="634"/>
      <c r="G124" s="634"/>
      <c r="H124" s="634"/>
      <c r="I124" s="634"/>
      <c r="J124" s="635"/>
      <c r="K124" s="216"/>
      <c r="L124" s="216"/>
      <c r="M124" s="213"/>
      <c r="N124" s="146"/>
    </row>
    <row r="125" spans="1:14" ht="15" customHeight="1" thickBot="1" x14ac:dyDescent="0.25">
      <c r="A125" s="50"/>
      <c r="B125" s="179"/>
      <c r="C125" s="179"/>
      <c r="D125" s="179"/>
      <c r="E125" s="179"/>
      <c r="F125" s="179"/>
      <c r="G125" s="179"/>
      <c r="H125" s="179"/>
      <c r="I125" s="179"/>
      <c r="J125" s="179"/>
      <c r="K125" s="216"/>
      <c r="L125" s="216"/>
      <c r="M125" s="213"/>
      <c r="N125" s="146"/>
    </row>
    <row r="126" spans="1:14" ht="15" customHeight="1" x14ac:dyDescent="0.25">
      <c r="A126" s="50"/>
      <c r="B126" s="755" t="s">
        <v>75</v>
      </c>
      <c r="C126" s="756"/>
      <c r="D126" s="756"/>
      <c r="E126" s="804"/>
      <c r="F126" s="804"/>
      <c r="G126" s="806" t="s">
        <v>182</v>
      </c>
      <c r="H126" s="241">
        <f t="shared" ref="H126:J127" si="2">H73</f>
        <v>2024</v>
      </c>
      <c r="I126" s="241" t="str">
        <f t="shared" si="2"/>
        <v>Jahr</v>
      </c>
      <c r="J126" s="242" t="str">
        <f t="shared" si="2"/>
        <v>Jahr</v>
      </c>
      <c r="K126" s="216"/>
      <c r="L126" s="216"/>
      <c r="M126" s="213"/>
      <c r="N126" s="146"/>
    </row>
    <row r="127" spans="1:14" ht="15" customHeight="1" thickBot="1" x14ac:dyDescent="0.25">
      <c r="A127" s="5"/>
      <c r="B127" s="757"/>
      <c r="C127" s="758"/>
      <c r="D127" s="758"/>
      <c r="E127" s="805"/>
      <c r="F127" s="805"/>
      <c r="G127" s="807"/>
      <c r="H127" s="243">
        <f t="shared" si="2"/>
        <v>12</v>
      </c>
      <c r="I127" s="243">
        <f t="shared" si="2"/>
        <v>12</v>
      </c>
      <c r="J127" s="244">
        <f t="shared" si="2"/>
        <v>12</v>
      </c>
      <c r="K127" s="215"/>
      <c r="L127" s="215"/>
      <c r="M127" s="213"/>
      <c r="N127" s="146"/>
    </row>
    <row r="128" spans="1:14" ht="15" customHeight="1" thickBot="1" x14ac:dyDescent="0.3">
      <c r="A128" s="5"/>
      <c r="B128" s="785" t="s">
        <v>249</v>
      </c>
      <c r="C128" s="786"/>
      <c r="D128" s="786"/>
      <c r="E128" s="786"/>
      <c r="F128" s="786"/>
      <c r="G128" s="787"/>
      <c r="H128" s="180">
        <f>H76+H85</f>
        <v>0</v>
      </c>
      <c r="I128" s="180">
        <f>I76+I85</f>
        <v>0</v>
      </c>
      <c r="J128" s="209">
        <f>J76+J85</f>
        <v>0</v>
      </c>
      <c r="K128" s="217"/>
      <c r="L128" s="217"/>
      <c r="M128" s="213"/>
      <c r="N128" s="146"/>
    </row>
    <row r="129" spans="1:14" ht="15" customHeight="1" x14ac:dyDescent="0.25">
      <c r="A129" s="5"/>
      <c r="B129" s="781" t="s">
        <v>250</v>
      </c>
      <c r="C129" s="782"/>
      <c r="D129" s="783"/>
      <c r="E129" s="784" t="s">
        <v>76</v>
      </c>
      <c r="F129" s="782"/>
      <c r="G129" s="782"/>
      <c r="H129" s="181">
        <f>SUM(H130:H131)</f>
        <v>0</v>
      </c>
      <c r="I129" s="181">
        <f>SUM(I130:I131)</f>
        <v>0</v>
      </c>
      <c r="J129" s="210">
        <f>SUM(J130:J131)</f>
        <v>0</v>
      </c>
      <c r="K129" s="659" t="str">
        <f>IF((H139+I139+J139)*(H129+I129+J129+H132+I132+J132+H137+I137+J137+H138+I138+J138)&lt;&gt;0,IF((1/(H139+I139+J139)*(H129+I129+J129+H132+I132+J132+H137+I137+J137+H138+I138+J138))&lt;10%,1/(H139+I139+J139)*(H129+I129+J129+H132+I132+J132+H137+I137+J137+H138+I138+J138),""),"")</f>
        <v/>
      </c>
      <c r="L129" s="659"/>
      <c r="M129" s="659"/>
      <c r="N129" s="146"/>
    </row>
    <row r="130" spans="1:14" ht="15" customHeight="1" x14ac:dyDescent="0.2">
      <c r="A130" s="5"/>
      <c r="B130" s="639" t="s">
        <v>251</v>
      </c>
      <c r="C130" s="640"/>
      <c r="D130" s="641"/>
      <c r="E130" s="642"/>
      <c r="F130" s="642"/>
      <c r="G130" s="643"/>
      <c r="H130" s="54">
        <v>0</v>
      </c>
      <c r="I130" s="54">
        <v>0</v>
      </c>
      <c r="J130" s="192">
        <v>0</v>
      </c>
      <c r="K130" s="218"/>
      <c r="L130" s="218"/>
      <c r="M130" s="213"/>
      <c r="N130" s="146"/>
    </row>
    <row r="131" spans="1:14" ht="22.5" customHeight="1" thickBot="1" x14ac:dyDescent="0.25">
      <c r="A131" s="5"/>
      <c r="B131" s="623" t="s">
        <v>252</v>
      </c>
      <c r="C131" s="624"/>
      <c r="D131" s="624"/>
      <c r="E131" s="625" t="s">
        <v>78</v>
      </c>
      <c r="F131" s="625"/>
      <c r="G131" s="626"/>
      <c r="H131" s="55">
        <v>0</v>
      </c>
      <c r="I131" s="55">
        <v>0</v>
      </c>
      <c r="J131" s="193">
        <v>0</v>
      </c>
      <c r="K131" s="218"/>
      <c r="L131" s="218"/>
      <c r="M131" s="213"/>
      <c r="N131" s="146"/>
    </row>
    <row r="132" spans="1:14" ht="15" customHeight="1" x14ac:dyDescent="0.2">
      <c r="A132" s="5"/>
      <c r="B132" s="644" t="s">
        <v>253</v>
      </c>
      <c r="C132" s="645"/>
      <c r="D132" s="646"/>
      <c r="E132" s="647"/>
      <c r="F132" s="648"/>
      <c r="G132" s="648"/>
      <c r="H132" s="181">
        <f>SUM(H133:H135)</f>
        <v>0</v>
      </c>
      <c r="I132" s="181">
        <f>SUM(I133:I135)</f>
        <v>0</v>
      </c>
      <c r="J132" s="210">
        <f>SUM(J133:J135)</f>
        <v>0</v>
      </c>
      <c r="K132" s="216"/>
      <c r="L132" s="216"/>
      <c r="M132" s="213"/>
      <c r="N132" s="146"/>
    </row>
    <row r="133" spans="1:14" ht="15" customHeight="1" x14ac:dyDescent="0.2">
      <c r="A133" s="5"/>
      <c r="B133" s="649" t="s">
        <v>254</v>
      </c>
      <c r="C133" s="650"/>
      <c r="D133" s="650"/>
      <c r="E133" s="650"/>
      <c r="F133" s="650"/>
      <c r="G133" s="651"/>
      <c r="H133" s="54">
        <v>0</v>
      </c>
      <c r="I133" s="54">
        <v>0</v>
      </c>
      <c r="J133" s="192">
        <v>0</v>
      </c>
      <c r="K133" s="218"/>
      <c r="L133" s="218"/>
      <c r="M133" s="213"/>
      <c r="N133" s="146"/>
    </row>
    <row r="134" spans="1:14" ht="15" customHeight="1" x14ac:dyDescent="0.2">
      <c r="A134" s="5"/>
      <c r="B134" s="649" t="s">
        <v>255</v>
      </c>
      <c r="C134" s="650"/>
      <c r="D134" s="650"/>
      <c r="E134" s="650"/>
      <c r="F134" s="650"/>
      <c r="G134" s="651"/>
      <c r="H134" s="54">
        <v>0</v>
      </c>
      <c r="I134" s="54">
        <v>0</v>
      </c>
      <c r="J134" s="192">
        <v>0</v>
      </c>
      <c r="K134" s="218"/>
      <c r="L134" s="218"/>
      <c r="M134" s="213"/>
      <c r="N134" s="146"/>
    </row>
    <row r="135" spans="1:14" ht="15" customHeight="1" thickBot="1" x14ac:dyDescent="0.25">
      <c r="A135" s="5"/>
      <c r="B135" s="652" t="s">
        <v>256</v>
      </c>
      <c r="C135" s="653"/>
      <c r="D135" s="653"/>
      <c r="E135" s="653"/>
      <c r="F135" s="653"/>
      <c r="G135" s="654"/>
      <c r="H135" s="55">
        <v>0</v>
      </c>
      <c r="I135" s="55">
        <v>0</v>
      </c>
      <c r="J135" s="193">
        <v>0</v>
      </c>
      <c r="K135" s="218"/>
      <c r="L135" s="218"/>
      <c r="M135" s="218"/>
      <c r="N135" s="146"/>
    </row>
    <row r="136" spans="1:14" ht="15" customHeight="1" thickBot="1" x14ac:dyDescent="0.25">
      <c r="A136" s="5"/>
      <c r="B136" s="617" t="s">
        <v>257</v>
      </c>
      <c r="C136" s="618"/>
      <c r="D136" s="618"/>
      <c r="E136" s="618"/>
      <c r="F136" s="618"/>
      <c r="G136" s="619"/>
      <c r="H136" s="182">
        <f>H128+H129+H132</f>
        <v>0</v>
      </c>
      <c r="I136" s="182">
        <f>I128+I129+I132</f>
        <v>0</v>
      </c>
      <c r="J136" s="206">
        <f>J128+J129+J132</f>
        <v>0</v>
      </c>
      <c r="K136" s="218"/>
      <c r="L136" s="218"/>
      <c r="M136" s="213"/>
      <c r="N136" s="146"/>
    </row>
    <row r="137" spans="1:14" ht="15" customHeight="1" x14ac:dyDescent="0.2">
      <c r="A137" s="5"/>
      <c r="B137" s="620" t="s">
        <v>258</v>
      </c>
      <c r="C137" s="621"/>
      <c r="D137" s="621"/>
      <c r="E137" s="621" t="s">
        <v>77</v>
      </c>
      <c r="F137" s="621"/>
      <c r="G137" s="622"/>
      <c r="H137" s="183">
        <v>0</v>
      </c>
      <c r="I137" s="183">
        <v>0</v>
      </c>
      <c r="J137" s="211">
        <v>0</v>
      </c>
      <c r="K137" s="218"/>
      <c r="L137" s="218"/>
      <c r="M137" s="213"/>
      <c r="N137" s="146"/>
    </row>
    <row r="138" spans="1:14" ht="50.1" customHeight="1" thickBot="1" x14ac:dyDescent="0.25">
      <c r="A138" s="5"/>
      <c r="B138" s="623" t="s">
        <v>259</v>
      </c>
      <c r="C138" s="624"/>
      <c r="D138" s="624"/>
      <c r="E138" s="625" t="s">
        <v>179</v>
      </c>
      <c r="F138" s="625"/>
      <c r="G138" s="626"/>
      <c r="H138" s="55">
        <v>0</v>
      </c>
      <c r="I138" s="55">
        <v>0</v>
      </c>
      <c r="J138" s="193">
        <v>0</v>
      </c>
      <c r="K138" s="218"/>
      <c r="L138" s="218"/>
      <c r="M138" s="213"/>
      <c r="N138" s="146"/>
    </row>
    <row r="139" spans="1:14" ht="15" customHeight="1" thickBot="1" x14ac:dyDescent="0.25">
      <c r="A139" s="5"/>
      <c r="B139" s="627" t="s">
        <v>260</v>
      </c>
      <c r="C139" s="628"/>
      <c r="D139" s="628"/>
      <c r="E139" s="628"/>
      <c r="F139" s="628"/>
      <c r="G139" s="629"/>
      <c r="H139" s="182">
        <f>ROUND(H136+H137+H138,2)</f>
        <v>0</v>
      </c>
      <c r="I139" s="182">
        <f>ROUND(I136+I137+I138,2)</f>
        <v>0</v>
      </c>
      <c r="J139" s="206">
        <f>ROUND(J136+J137+J138,2)</f>
        <v>0</v>
      </c>
      <c r="K139" s="216"/>
      <c r="L139" s="216"/>
      <c r="M139" s="213"/>
      <c r="N139" s="146"/>
    </row>
    <row r="140" spans="1:14" ht="15" customHeight="1" x14ac:dyDescent="0.25">
      <c r="B140" s="184" t="str">
        <f>IF(H119&lt;&gt;H139,"Achtung: Ausgaben ≠ Einnahmen!!!",IF(I119&lt;&gt;I139,"Achtung: Ausgaben ≠ Einnahmen!!!",IF(J119&lt;&gt;J139,"Achtung: Ausgaben ≠ Einnahmen!!!","")))</f>
        <v/>
      </c>
      <c r="C140" s="147"/>
      <c r="D140" s="147"/>
      <c r="E140" s="147"/>
      <c r="F140" s="147"/>
      <c r="G140" s="147"/>
      <c r="H140" s="147"/>
      <c r="I140" s="185"/>
      <c r="J140" s="185"/>
      <c r="K140" s="148"/>
      <c r="L140" s="148"/>
      <c r="M140" s="147"/>
      <c r="N140" s="147"/>
    </row>
    <row r="141" spans="1:14" ht="15" customHeight="1" x14ac:dyDescent="0.25">
      <c r="B141" s="147"/>
      <c r="C141" s="147"/>
      <c r="D141" s="147"/>
      <c r="E141" s="147"/>
      <c r="F141" s="147"/>
      <c r="G141" s="147"/>
      <c r="H141" s="186"/>
      <c r="I141" s="147"/>
      <c r="J141" s="147"/>
      <c r="K141" s="148"/>
      <c r="L141" s="148"/>
      <c r="M141" s="147"/>
      <c r="N141" s="147"/>
    </row>
    <row r="142" spans="1:14" ht="15" customHeight="1" x14ac:dyDescent="0.2">
      <c r="B142" s="630" t="s">
        <v>261</v>
      </c>
      <c r="C142" s="630"/>
      <c r="D142" s="630"/>
      <c r="E142" s="147"/>
      <c r="F142" s="147"/>
      <c r="G142" s="147"/>
      <c r="H142" s="147"/>
      <c r="I142" s="147"/>
      <c r="J142" s="147"/>
      <c r="K142" s="148"/>
      <c r="L142" s="148"/>
      <c r="M142" s="147"/>
      <c r="N142" s="147"/>
    </row>
    <row r="143" spans="1:14" ht="15" customHeight="1" x14ac:dyDescent="0.2">
      <c r="B143" s="631"/>
      <c r="C143" s="631"/>
      <c r="D143" s="631"/>
      <c r="F143" s="187"/>
      <c r="G143" s="187"/>
      <c r="H143" s="187"/>
      <c r="I143" s="187"/>
      <c r="J143" s="188"/>
      <c r="K143" s="148"/>
      <c r="L143" s="148"/>
      <c r="M143" s="147"/>
      <c r="N143" s="147"/>
    </row>
    <row r="144" spans="1:14" ht="15" customHeight="1" x14ac:dyDescent="0.2">
      <c r="B144" s="1" t="s">
        <v>262</v>
      </c>
      <c r="F144" s="1" t="s">
        <v>5</v>
      </c>
      <c r="K144" s="148"/>
      <c r="L144" s="148"/>
      <c r="M144" s="147"/>
      <c r="N144" s="147"/>
    </row>
    <row r="145" spans="11:14" ht="15" customHeight="1" x14ac:dyDescent="0.2">
      <c r="K145" s="147"/>
      <c r="L145" s="147"/>
      <c r="M145" s="147"/>
      <c r="N145" s="147"/>
    </row>
  </sheetData>
  <sheetProtection algorithmName="SHA-512" hashValue="gD+qZohlJTdFXq1mFBfnaX80FRY8lDYskYzgfTmmbgMtqmuInrZ7BxlGrBLbWo5ZZ3lFGgzVUJHlBQ0QIp/bmg==" saltValue="w5jfjjnEmyFU8GUHMPC3tA==" spinCount="100000" sheet="1" objects="1" scenarios="1" selectLockedCells="1"/>
  <mergeCells count="120">
    <mergeCell ref="B1:M6"/>
    <mergeCell ref="B8:M9"/>
    <mergeCell ref="B10:M12"/>
    <mergeCell ref="B14:C17"/>
    <mergeCell ref="D14:M17"/>
    <mergeCell ref="B18:C19"/>
    <mergeCell ref="D18:G19"/>
    <mergeCell ref="H18:M19"/>
    <mergeCell ref="B69:C69"/>
    <mergeCell ref="D69:J69"/>
    <mergeCell ref="B71:J71"/>
    <mergeCell ref="B73:D74"/>
    <mergeCell ref="B75:D76"/>
    <mergeCell ref="E75:G75"/>
    <mergeCell ref="E76:G76"/>
    <mergeCell ref="B20:C23"/>
    <mergeCell ref="D20:M23"/>
    <mergeCell ref="B24:I25"/>
    <mergeCell ref="J24:M25"/>
    <mergeCell ref="B26:C33"/>
    <mergeCell ref="D26:M33"/>
    <mergeCell ref="B82:G82"/>
    <mergeCell ref="B83:G83"/>
    <mergeCell ref="B84:D85"/>
    <mergeCell ref="E84:G84"/>
    <mergeCell ref="E85:G85"/>
    <mergeCell ref="B86:D86"/>
    <mergeCell ref="E86:G86"/>
    <mergeCell ref="B77:F77"/>
    <mergeCell ref="B78:F78"/>
    <mergeCell ref="B79:C79"/>
    <mergeCell ref="E79:F79"/>
    <mergeCell ref="B80:G80"/>
    <mergeCell ref="B81:G81"/>
    <mergeCell ref="B91:D91"/>
    <mergeCell ref="E91:G91"/>
    <mergeCell ref="B92:D92"/>
    <mergeCell ref="E92:G92"/>
    <mergeCell ref="B94:D94"/>
    <mergeCell ref="E94:G94"/>
    <mergeCell ref="B87:D87"/>
    <mergeCell ref="E87:G87"/>
    <mergeCell ref="B89:D89"/>
    <mergeCell ref="E89:G89"/>
    <mergeCell ref="B90:D90"/>
    <mergeCell ref="E90:G90"/>
    <mergeCell ref="B99:D99"/>
    <mergeCell ref="E99:G99"/>
    <mergeCell ref="B100:D100"/>
    <mergeCell ref="E100:G100"/>
    <mergeCell ref="B101:D101"/>
    <mergeCell ref="E101:G101"/>
    <mergeCell ref="B95:D95"/>
    <mergeCell ref="E95:G95"/>
    <mergeCell ref="B96:D96"/>
    <mergeCell ref="E96:G96"/>
    <mergeCell ref="B98:D98"/>
    <mergeCell ref="E98:G98"/>
    <mergeCell ref="B105:D105"/>
    <mergeCell ref="E105:G105"/>
    <mergeCell ref="B106:D106"/>
    <mergeCell ref="E106:G106"/>
    <mergeCell ref="B107:D107"/>
    <mergeCell ref="E107:G107"/>
    <mergeCell ref="B102:D102"/>
    <mergeCell ref="E102:G102"/>
    <mergeCell ref="B103:D103"/>
    <mergeCell ref="E103:G103"/>
    <mergeCell ref="B104:D104"/>
    <mergeCell ref="E104:G104"/>
    <mergeCell ref="B111:D111"/>
    <mergeCell ref="E111:G111"/>
    <mergeCell ref="B112:D112"/>
    <mergeCell ref="E112:G112"/>
    <mergeCell ref="B113:D113"/>
    <mergeCell ref="E113:G113"/>
    <mergeCell ref="B108:D108"/>
    <mergeCell ref="E108:G108"/>
    <mergeCell ref="B109:D109"/>
    <mergeCell ref="E109:G109"/>
    <mergeCell ref="B110:D110"/>
    <mergeCell ref="E110:G110"/>
    <mergeCell ref="B118:D118"/>
    <mergeCell ref="E118:G118"/>
    <mergeCell ref="B119:G119"/>
    <mergeCell ref="B120:J121"/>
    <mergeCell ref="B122:C122"/>
    <mergeCell ref="D122:J122"/>
    <mergeCell ref="B114:D114"/>
    <mergeCell ref="E114:G114"/>
    <mergeCell ref="B115:D115"/>
    <mergeCell ref="E115:G115"/>
    <mergeCell ref="E116:G116"/>
    <mergeCell ref="B117:D117"/>
    <mergeCell ref="E117:G117"/>
    <mergeCell ref="B129:D129"/>
    <mergeCell ref="E129:G129"/>
    <mergeCell ref="K129:M129"/>
    <mergeCell ref="B130:D130"/>
    <mergeCell ref="E130:G130"/>
    <mergeCell ref="B131:D131"/>
    <mergeCell ref="E131:G131"/>
    <mergeCell ref="B124:J124"/>
    <mergeCell ref="B126:D127"/>
    <mergeCell ref="E126:E127"/>
    <mergeCell ref="F126:F127"/>
    <mergeCell ref="G126:G127"/>
    <mergeCell ref="B128:G128"/>
    <mergeCell ref="B137:D137"/>
    <mergeCell ref="E137:G137"/>
    <mergeCell ref="B138:D138"/>
    <mergeCell ref="E138:G138"/>
    <mergeCell ref="B139:G139"/>
    <mergeCell ref="B142:D143"/>
    <mergeCell ref="B132:D132"/>
    <mergeCell ref="E132:G132"/>
    <mergeCell ref="B133:G133"/>
    <mergeCell ref="B134:G134"/>
    <mergeCell ref="B135:G135"/>
    <mergeCell ref="B136:G136"/>
  </mergeCells>
  <dataValidations disablePrompts="1" count="1">
    <dataValidation type="list" allowBlank="1" showInputMessage="1" showErrorMessage="1" sqref="D18:G19">
      <formula1>"SR I = Teilraum Innere Stadt,SR II = Teilraum Hallescher Norden,SR III = Teilraum Hallescher Osten,SR IV = Teilraum Hallescher Süden,SR V = Teilraum Hallescher Westen,SRÜ = sozialraumübergreifend = Stadtweite Angebote"</formula1>
    </dataValidation>
  </dataValidations>
  <pageMargins left="0.70866141732283472" right="0.70866141732283472" top="0.78740157480314965" bottom="0.78740157480314965" header="0.31496062992125984" footer="0.31496062992125984"/>
  <pageSetup paperSize="9" scale="66" orientation="portrait" verticalDpi="0" r:id="rId1"/>
  <headerFooter>
    <oddHeader>&amp;C&amp;"Arial,Standard"&amp;A</oddHeader>
    <oddFooter>&amp;C&amp;"Arial,Standard"Seite &amp;P von &amp;N</oddFooter>
  </headerFooter>
  <rowBreaks count="2" manualBreakCount="2">
    <brk id="68" max="16383" man="1"/>
    <brk id="121" max="16383"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45"/>
  <sheetViews>
    <sheetView showGridLines="0" showRowColHeaders="0" view="pageBreakPreview" zoomScaleNormal="100" zoomScaleSheetLayoutView="100" workbookViewId="0">
      <selection activeCell="D14" sqref="D14:M17"/>
    </sheetView>
  </sheetViews>
  <sheetFormatPr baseColWidth="10" defaultColWidth="11.42578125" defaultRowHeight="15" customHeight="1" x14ac:dyDescent="0.2"/>
  <cols>
    <col min="1" max="1" width="2.5703125" style="1" customWidth="1"/>
    <col min="2" max="10" width="11.42578125" style="1"/>
    <col min="11" max="13" width="8" style="1" customWidth="1"/>
    <col min="14" max="14" width="2.5703125" style="1" customWidth="1"/>
    <col min="15" max="16384" width="11.42578125" style="1"/>
  </cols>
  <sheetData>
    <row r="1" spans="1:13" ht="15" customHeight="1" x14ac:dyDescent="0.2">
      <c r="A1" s="5"/>
      <c r="B1" s="310"/>
      <c r="C1" s="310"/>
      <c r="D1" s="310"/>
      <c r="E1" s="310"/>
      <c r="F1" s="310"/>
      <c r="G1" s="310"/>
      <c r="H1" s="310"/>
      <c r="I1" s="310"/>
      <c r="J1" s="310"/>
      <c r="K1" s="310"/>
      <c r="L1" s="310"/>
      <c r="M1" s="310"/>
    </row>
    <row r="2" spans="1:13" ht="15" customHeight="1" x14ac:dyDescent="0.2">
      <c r="A2" s="5"/>
      <c r="B2" s="310"/>
      <c r="C2" s="310"/>
      <c r="D2" s="310"/>
      <c r="E2" s="310"/>
      <c r="F2" s="310"/>
      <c r="G2" s="310"/>
      <c r="H2" s="310"/>
      <c r="I2" s="310"/>
      <c r="J2" s="310"/>
      <c r="K2" s="310"/>
      <c r="L2" s="310"/>
      <c r="M2" s="310"/>
    </row>
    <row r="3" spans="1:13" ht="15" customHeight="1" x14ac:dyDescent="0.2">
      <c r="A3" s="5"/>
      <c r="B3" s="310"/>
      <c r="C3" s="310"/>
      <c r="D3" s="310"/>
      <c r="E3" s="310"/>
      <c r="F3" s="310"/>
      <c r="G3" s="310"/>
      <c r="H3" s="310"/>
      <c r="I3" s="310"/>
      <c r="J3" s="310"/>
      <c r="K3" s="310"/>
      <c r="L3" s="310"/>
      <c r="M3" s="310"/>
    </row>
    <row r="4" spans="1:13" ht="15" customHeight="1" x14ac:dyDescent="0.2">
      <c r="A4" s="5"/>
      <c r="B4" s="310"/>
      <c r="C4" s="310"/>
      <c r="D4" s="310"/>
      <c r="E4" s="310"/>
      <c r="F4" s="310"/>
      <c r="G4" s="310"/>
      <c r="H4" s="310"/>
      <c r="I4" s="310"/>
      <c r="J4" s="310"/>
      <c r="K4" s="310"/>
      <c r="L4" s="310"/>
      <c r="M4" s="310"/>
    </row>
    <row r="5" spans="1:13" ht="15" customHeight="1" x14ac:dyDescent="0.2">
      <c r="A5" s="5"/>
      <c r="B5" s="310"/>
      <c r="C5" s="310"/>
      <c r="D5" s="310"/>
      <c r="E5" s="310"/>
      <c r="F5" s="310"/>
      <c r="G5" s="310"/>
      <c r="H5" s="310"/>
      <c r="I5" s="310"/>
      <c r="J5" s="310"/>
      <c r="K5" s="310"/>
      <c r="L5" s="310"/>
      <c r="M5" s="310"/>
    </row>
    <row r="6" spans="1:13" ht="15" customHeight="1" x14ac:dyDescent="0.2">
      <c r="A6" s="5"/>
      <c r="B6" s="310"/>
      <c r="C6" s="310"/>
      <c r="D6" s="310"/>
      <c r="E6" s="310"/>
      <c r="F6" s="310"/>
      <c r="G6" s="310"/>
      <c r="H6" s="310"/>
      <c r="I6" s="310"/>
      <c r="J6" s="310"/>
      <c r="K6" s="310"/>
      <c r="L6" s="310"/>
      <c r="M6" s="310"/>
    </row>
    <row r="7" spans="1:13" ht="15" customHeight="1" thickBot="1" x14ac:dyDescent="0.25">
      <c r="A7" s="5"/>
      <c r="B7" s="5"/>
      <c r="C7" s="5"/>
      <c r="D7" s="5"/>
      <c r="E7" s="5"/>
      <c r="F7" s="5"/>
      <c r="G7" s="5"/>
      <c r="H7" s="5"/>
      <c r="I7" s="5"/>
      <c r="J7" s="5"/>
      <c r="K7" s="5"/>
      <c r="L7" s="5"/>
      <c r="M7" s="5"/>
    </row>
    <row r="8" spans="1:13" ht="15" customHeight="1" x14ac:dyDescent="0.2">
      <c r="A8" s="5"/>
      <c r="B8" s="682" t="s">
        <v>116</v>
      </c>
      <c r="C8" s="683"/>
      <c r="D8" s="683"/>
      <c r="E8" s="683"/>
      <c r="F8" s="683"/>
      <c r="G8" s="683"/>
      <c r="H8" s="683"/>
      <c r="I8" s="683"/>
      <c r="J8" s="683"/>
      <c r="K8" s="684"/>
      <c r="L8" s="684"/>
      <c r="M8" s="685"/>
    </row>
    <row r="9" spans="1:13" ht="15" customHeight="1" x14ac:dyDescent="0.2">
      <c r="A9" s="5"/>
      <c r="B9" s="686"/>
      <c r="C9" s="687"/>
      <c r="D9" s="687"/>
      <c r="E9" s="687"/>
      <c r="F9" s="687"/>
      <c r="G9" s="687"/>
      <c r="H9" s="687"/>
      <c r="I9" s="687"/>
      <c r="J9" s="687"/>
      <c r="K9" s="688"/>
      <c r="L9" s="688"/>
      <c r="M9" s="689"/>
    </row>
    <row r="10" spans="1:13" ht="15" customHeight="1" x14ac:dyDescent="0.2">
      <c r="A10" s="5"/>
      <c r="B10" s="690" t="s">
        <v>275</v>
      </c>
      <c r="C10" s="691"/>
      <c r="D10" s="691"/>
      <c r="E10" s="691"/>
      <c r="F10" s="691"/>
      <c r="G10" s="691"/>
      <c r="H10" s="691"/>
      <c r="I10" s="691"/>
      <c r="J10" s="691"/>
      <c r="K10" s="691"/>
      <c r="L10" s="691"/>
      <c r="M10" s="692"/>
    </row>
    <row r="11" spans="1:13" ht="15" customHeight="1" x14ac:dyDescent="0.2">
      <c r="A11" s="5"/>
      <c r="B11" s="693"/>
      <c r="C11" s="694"/>
      <c r="D11" s="694"/>
      <c r="E11" s="694"/>
      <c r="F11" s="694"/>
      <c r="G11" s="694"/>
      <c r="H11" s="694"/>
      <c r="I11" s="694"/>
      <c r="J11" s="694"/>
      <c r="K11" s="694"/>
      <c r="L11" s="694"/>
      <c r="M11" s="695"/>
    </row>
    <row r="12" spans="1:13" ht="15" customHeight="1" thickBot="1" x14ac:dyDescent="0.25">
      <c r="A12" s="5"/>
      <c r="B12" s="696"/>
      <c r="C12" s="697"/>
      <c r="D12" s="697"/>
      <c r="E12" s="697"/>
      <c r="F12" s="697"/>
      <c r="G12" s="697"/>
      <c r="H12" s="697"/>
      <c r="I12" s="697"/>
      <c r="J12" s="697"/>
      <c r="K12" s="697"/>
      <c r="L12" s="697"/>
      <c r="M12" s="698"/>
    </row>
    <row r="13" spans="1:13" ht="15" customHeight="1" thickBot="1" x14ac:dyDescent="0.25">
      <c r="A13" s="5"/>
      <c r="B13" s="5"/>
      <c r="C13" s="5"/>
      <c r="D13" s="5"/>
      <c r="E13" s="5"/>
      <c r="F13" s="5"/>
      <c r="G13" s="5"/>
      <c r="H13" s="5"/>
      <c r="I13" s="5"/>
      <c r="J13" s="5"/>
      <c r="K13" s="5"/>
      <c r="L13" s="5"/>
      <c r="M13" s="5"/>
    </row>
    <row r="14" spans="1:13" ht="15" customHeight="1" x14ac:dyDescent="0.2">
      <c r="A14" s="5"/>
      <c r="B14" s="699" t="s">
        <v>121</v>
      </c>
      <c r="C14" s="700"/>
      <c r="D14" s="705" t="s">
        <v>58</v>
      </c>
      <c r="E14" s="706"/>
      <c r="F14" s="706"/>
      <c r="G14" s="706"/>
      <c r="H14" s="706"/>
      <c r="I14" s="706"/>
      <c r="J14" s="706"/>
      <c r="K14" s="706"/>
      <c r="L14" s="706"/>
      <c r="M14" s="707"/>
    </row>
    <row r="15" spans="1:13" ht="15" customHeight="1" x14ac:dyDescent="0.2">
      <c r="A15" s="5"/>
      <c r="B15" s="701"/>
      <c r="C15" s="702"/>
      <c r="D15" s="708"/>
      <c r="E15" s="709"/>
      <c r="F15" s="709"/>
      <c r="G15" s="709"/>
      <c r="H15" s="709"/>
      <c r="I15" s="709"/>
      <c r="J15" s="709"/>
      <c r="K15" s="709"/>
      <c r="L15" s="709"/>
      <c r="M15" s="710"/>
    </row>
    <row r="16" spans="1:13" ht="15" customHeight="1" x14ac:dyDescent="0.2">
      <c r="A16" s="5"/>
      <c r="B16" s="701"/>
      <c r="C16" s="702"/>
      <c r="D16" s="708"/>
      <c r="E16" s="709"/>
      <c r="F16" s="709"/>
      <c r="G16" s="709"/>
      <c r="H16" s="709"/>
      <c r="I16" s="709"/>
      <c r="J16" s="709"/>
      <c r="K16" s="709"/>
      <c r="L16" s="709"/>
      <c r="M16" s="710"/>
    </row>
    <row r="17" spans="1:13" ht="15" customHeight="1" x14ac:dyDescent="0.2">
      <c r="A17" s="5"/>
      <c r="B17" s="703"/>
      <c r="C17" s="704"/>
      <c r="D17" s="711"/>
      <c r="E17" s="712"/>
      <c r="F17" s="712"/>
      <c r="G17" s="712"/>
      <c r="H17" s="712"/>
      <c r="I17" s="712"/>
      <c r="J17" s="712"/>
      <c r="K17" s="712"/>
      <c r="L17" s="712"/>
      <c r="M17" s="713"/>
    </row>
    <row r="18" spans="1:13" ht="15" customHeight="1" x14ac:dyDescent="0.2">
      <c r="A18" s="5"/>
      <c r="B18" s="733" t="s">
        <v>63</v>
      </c>
      <c r="C18" s="734"/>
      <c r="D18" s="714"/>
      <c r="E18" s="715"/>
      <c r="F18" s="715"/>
      <c r="G18" s="716"/>
      <c r="H18" s="723"/>
      <c r="I18" s="723"/>
      <c r="J18" s="723"/>
      <c r="K18" s="724"/>
      <c r="L18" s="724"/>
      <c r="M18" s="725"/>
    </row>
    <row r="19" spans="1:13" ht="15" customHeight="1" x14ac:dyDescent="0.2">
      <c r="A19" s="5"/>
      <c r="B19" s="703"/>
      <c r="C19" s="704"/>
      <c r="D19" s="717"/>
      <c r="E19" s="718"/>
      <c r="F19" s="718"/>
      <c r="G19" s="719"/>
      <c r="H19" s="723"/>
      <c r="I19" s="723"/>
      <c r="J19" s="723"/>
      <c r="K19" s="724"/>
      <c r="L19" s="724"/>
      <c r="M19" s="725"/>
    </row>
    <row r="20" spans="1:13" ht="15" customHeight="1" x14ac:dyDescent="0.2">
      <c r="A20" s="5"/>
      <c r="B20" s="729" t="s">
        <v>64</v>
      </c>
      <c r="C20" s="370"/>
      <c r="D20" s="720"/>
      <c r="E20" s="721"/>
      <c r="F20" s="721"/>
      <c r="G20" s="721"/>
      <c r="H20" s="721"/>
      <c r="I20" s="721"/>
      <c r="J20" s="721"/>
      <c r="K20" s="721"/>
      <c r="L20" s="721"/>
      <c r="M20" s="722"/>
    </row>
    <row r="21" spans="1:13" ht="15" customHeight="1" x14ac:dyDescent="0.2">
      <c r="A21" s="5"/>
      <c r="B21" s="730"/>
      <c r="C21" s="731"/>
      <c r="D21" s="708"/>
      <c r="E21" s="709"/>
      <c r="F21" s="709"/>
      <c r="G21" s="709"/>
      <c r="H21" s="709"/>
      <c r="I21" s="709"/>
      <c r="J21" s="709"/>
      <c r="K21" s="709"/>
      <c r="L21" s="709"/>
      <c r="M21" s="710"/>
    </row>
    <row r="22" spans="1:13" ht="15" customHeight="1" x14ac:dyDescent="0.2">
      <c r="A22" s="5"/>
      <c r="B22" s="730"/>
      <c r="C22" s="731"/>
      <c r="D22" s="708"/>
      <c r="E22" s="709"/>
      <c r="F22" s="709"/>
      <c r="G22" s="709"/>
      <c r="H22" s="709"/>
      <c r="I22" s="709"/>
      <c r="J22" s="709"/>
      <c r="K22" s="709"/>
      <c r="L22" s="709"/>
      <c r="M22" s="710"/>
    </row>
    <row r="23" spans="1:13" ht="15" customHeight="1" x14ac:dyDescent="0.2">
      <c r="A23" s="5"/>
      <c r="B23" s="732"/>
      <c r="C23" s="373"/>
      <c r="D23" s="711"/>
      <c r="E23" s="712"/>
      <c r="F23" s="712"/>
      <c r="G23" s="712"/>
      <c r="H23" s="712"/>
      <c r="I23" s="712"/>
      <c r="J23" s="712"/>
      <c r="K23" s="712"/>
      <c r="L23" s="712"/>
      <c r="M23" s="713"/>
    </row>
    <row r="24" spans="1:13" ht="15" customHeight="1" x14ac:dyDescent="0.2">
      <c r="A24" s="5"/>
      <c r="B24" s="737" t="s">
        <v>122</v>
      </c>
      <c r="C24" s="738"/>
      <c r="D24" s="738"/>
      <c r="E24" s="738"/>
      <c r="F24" s="738"/>
      <c r="G24" s="738"/>
      <c r="H24" s="738"/>
      <c r="I24" s="739"/>
      <c r="J24" s="746">
        <f>G79</f>
        <v>0</v>
      </c>
      <c r="K24" s="747"/>
      <c r="L24" s="747"/>
      <c r="M24" s="748"/>
    </row>
    <row r="25" spans="1:13" ht="15" customHeight="1" x14ac:dyDescent="0.2">
      <c r="A25" s="5"/>
      <c r="B25" s="740"/>
      <c r="C25" s="741"/>
      <c r="D25" s="741"/>
      <c r="E25" s="741"/>
      <c r="F25" s="741"/>
      <c r="G25" s="741"/>
      <c r="H25" s="741"/>
      <c r="I25" s="742"/>
      <c r="J25" s="749"/>
      <c r="K25" s="750"/>
      <c r="L25" s="750"/>
      <c r="M25" s="748"/>
    </row>
    <row r="26" spans="1:13" ht="15" customHeight="1" x14ac:dyDescent="0.2">
      <c r="A26" s="5"/>
      <c r="B26" s="729" t="s">
        <v>65</v>
      </c>
      <c r="C26" s="370"/>
      <c r="D26" s="720"/>
      <c r="E26" s="721"/>
      <c r="F26" s="721"/>
      <c r="G26" s="721"/>
      <c r="H26" s="721"/>
      <c r="I26" s="721"/>
      <c r="J26" s="721"/>
      <c r="K26" s="721"/>
      <c r="L26" s="721"/>
      <c r="M26" s="722"/>
    </row>
    <row r="27" spans="1:13" ht="15" customHeight="1" x14ac:dyDescent="0.2">
      <c r="A27" s="5"/>
      <c r="B27" s="730"/>
      <c r="C27" s="731"/>
      <c r="D27" s="708"/>
      <c r="E27" s="709"/>
      <c r="F27" s="709"/>
      <c r="G27" s="709"/>
      <c r="H27" s="709"/>
      <c r="I27" s="709"/>
      <c r="J27" s="709"/>
      <c r="K27" s="709"/>
      <c r="L27" s="709"/>
      <c r="M27" s="710"/>
    </row>
    <row r="28" spans="1:13" ht="15" customHeight="1" x14ac:dyDescent="0.2">
      <c r="A28" s="5"/>
      <c r="B28" s="730"/>
      <c r="C28" s="731"/>
      <c r="D28" s="708"/>
      <c r="E28" s="709"/>
      <c r="F28" s="709"/>
      <c r="G28" s="709"/>
      <c r="H28" s="709"/>
      <c r="I28" s="709"/>
      <c r="J28" s="709"/>
      <c r="K28" s="709"/>
      <c r="L28" s="709"/>
      <c r="M28" s="710"/>
    </row>
    <row r="29" spans="1:13" ht="15" customHeight="1" x14ac:dyDescent="0.2">
      <c r="A29" s="5"/>
      <c r="B29" s="730"/>
      <c r="C29" s="731"/>
      <c r="D29" s="708"/>
      <c r="E29" s="709"/>
      <c r="F29" s="709"/>
      <c r="G29" s="709"/>
      <c r="H29" s="709"/>
      <c r="I29" s="709"/>
      <c r="J29" s="709"/>
      <c r="K29" s="709"/>
      <c r="L29" s="709"/>
      <c r="M29" s="710"/>
    </row>
    <row r="30" spans="1:13" ht="15" customHeight="1" x14ac:dyDescent="0.2">
      <c r="A30" s="5"/>
      <c r="B30" s="730"/>
      <c r="C30" s="731"/>
      <c r="D30" s="708"/>
      <c r="E30" s="709"/>
      <c r="F30" s="709"/>
      <c r="G30" s="709"/>
      <c r="H30" s="709"/>
      <c r="I30" s="709"/>
      <c r="J30" s="709"/>
      <c r="K30" s="709"/>
      <c r="L30" s="709"/>
      <c r="M30" s="710"/>
    </row>
    <row r="31" spans="1:13" ht="15" customHeight="1" x14ac:dyDescent="0.2">
      <c r="A31" s="5"/>
      <c r="B31" s="730"/>
      <c r="C31" s="731"/>
      <c r="D31" s="708"/>
      <c r="E31" s="709"/>
      <c r="F31" s="709"/>
      <c r="G31" s="709"/>
      <c r="H31" s="709"/>
      <c r="I31" s="709"/>
      <c r="J31" s="709"/>
      <c r="K31" s="709"/>
      <c r="L31" s="709"/>
      <c r="M31" s="710"/>
    </row>
    <row r="32" spans="1:13" ht="15" customHeight="1" x14ac:dyDescent="0.2">
      <c r="A32" s="5"/>
      <c r="B32" s="730"/>
      <c r="C32" s="731"/>
      <c r="D32" s="708"/>
      <c r="E32" s="709"/>
      <c r="F32" s="709"/>
      <c r="G32" s="709"/>
      <c r="H32" s="709"/>
      <c r="I32" s="709"/>
      <c r="J32" s="709"/>
      <c r="K32" s="709"/>
      <c r="L32" s="709"/>
      <c r="M32" s="710"/>
    </row>
    <row r="33" spans="1:13" ht="15" customHeight="1" thickBot="1" x14ac:dyDescent="0.25">
      <c r="A33" s="5"/>
      <c r="B33" s="735"/>
      <c r="C33" s="736"/>
      <c r="D33" s="726"/>
      <c r="E33" s="727"/>
      <c r="F33" s="727"/>
      <c r="G33" s="727"/>
      <c r="H33" s="727"/>
      <c r="I33" s="727"/>
      <c r="J33" s="727"/>
      <c r="K33" s="727"/>
      <c r="L33" s="727"/>
      <c r="M33" s="728"/>
    </row>
    <row r="34" spans="1:13" ht="15" customHeight="1" x14ac:dyDescent="0.2">
      <c r="A34" s="5"/>
      <c r="B34" s="5"/>
      <c r="C34" s="5"/>
      <c r="D34" s="5"/>
      <c r="E34" s="5"/>
      <c r="F34" s="5"/>
      <c r="G34" s="5"/>
      <c r="H34" s="5"/>
      <c r="I34" s="5"/>
      <c r="J34" s="5"/>
      <c r="K34" s="5"/>
      <c r="L34" s="5"/>
      <c r="M34" s="5"/>
    </row>
    <row r="35" spans="1:13" ht="15" customHeight="1" x14ac:dyDescent="0.2">
      <c r="A35" s="5"/>
      <c r="B35" s="5"/>
      <c r="C35" s="5"/>
      <c r="D35" s="5"/>
      <c r="E35" s="5"/>
      <c r="F35" s="5"/>
      <c r="G35" s="5"/>
      <c r="H35" s="5"/>
      <c r="I35" s="5"/>
      <c r="J35" s="5"/>
      <c r="K35" s="5"/>
      <c r="L35" s="5"/>
      <c r="M35" s="5"/>
    </row>
    <row r="36" spans="1:13" ht="15" customHeight="1" x14ac:dyDescent="0.2">
      <c r="A36" s="5"/>
      <c r="B36" s="5"/>
      <c r="C36" s="5"/>
      <c r="D36" s="5"/>
      <c r="E36" s="5"/>
      <c r="F36" s="5"/>
      <c r="G36" s="5"/>
      <c r="H36" s="5"/>
      <c r="I36" s="5"/>
      <c r="J36" s="5"/>
      <c r="K36" s="5"/>
      <c r="L36" s="5"/>
      <c r="M36" s="5"/>
    </row>
    <row r="37" spans="1:13" ht="15" customHeight="1" x14ac:dyDescent="0.2">
      <c r="A37" s="5"/>
      <c r="B37" s="5"/>
      <c r="C37" s="5"/>
      <c r="D37" s="5"/>
      <c r="E37" s="5"/>
      <c r="F37" s="5"/>
      <c r="G37" s="5"/>
      <c r="H37" s="5"/>
      <c r="I37" s="5"/>
      <c r="J37" s="5"/>
      <c r="K37" s="5"/>
      <c r="L37" s="5"/>
      <c r="M37" s="5"/>
    </row>
    <row r="38" spans="1:13" ht="15" customHeight="1" x14ac:dyDescent="0.2">
      <c r="A38" s="5"/>
      <c r="B38" s="5"/>
      <c r="C38" s="5"/>
      <c r="D38" s="5"/>
      <c r="E38" s="5"/>
      <c r="F38" s="5"/>
      <c r="G38" s="5"/>
      <c r="H38" s="5"/>
      <c r="I38" s="5"/>
      <c r="J38" s="5"/>
      <c r="K38" s="5"/>
      <c r="L38" s="5"/>
      <c r="M38" s="5"/>
    </row>
    <row r="39" spans="1:13" ht="15" customHeight="1" x14ac:dyDescent="0.2">
      <c r="A39" s="5"/>
      <c r="B39" s="5"/>
      <c r="C39" s="5"/>
      <c r="D39" s="5"/>
      <c r="E39" s="5"/>
      <c r="F39" s="5"/>
      <c r="G39" s="5"/>
      <c r="H39" s="5"/>
      <c r="I39" s="5"/>
      <c r="J39" s="5"/>
      <c r="K39" s="5"/>
      <c r="L39" s="5"/>
      <c r="M39" s="5"/>
    </row>
    <row r="40" spans="1:13" ht="15" customHeight="1" x14ac:dyDescent="0.2">
      <c r="A40" s="5"/>
      <c r="B40" s="5"/>
      <c r="C40" s="5"/>
      <c r="D40" s="5"/>
      <c r="E40" s="5"/>
      <c r="F40" s="5"/>
      <c r="G40" s="5"/>
      <c r="H40" s="5"/>
      <c r="I40" s="5"/>
      <c r="J40" s="5"/>
      <c r="K40" s="5"/>
      <c r="L40" s="5"/>
      <c r="M40" s="5"/>
    </row>
    <row r="41" spans="1:13" ht="15" customHeight="1" x14ac:dyDescent="0.2">
      <c r="A41" s="5"/>
      <c r="B41" s="5"/>
      <c r="C41" s="5"/>
      <c r="D41" s="5"/>
      <c r="E41" s="5"/>
      <c r="F41" s="5"/>
      <c r="G41" s="5"/>
      <c r="H41" s="5"/>
      <c r="I41" s="5"/>
      <c r="J41" s="5"/>
      <c r="K41" s="5"/>
      <c r="L41" s="5"/>
      <c r="M41" s="5"/>
    </row>
    <row r="42" spans="1:13" ht="15" customHeight="1" x14ac:dyDescent="0.2">
      <c r="A42" s="5"/>
      <c r="B42" s="5"/>
      <c r="C42" s="5"/>
      <c r="D42" s="5"/>
      <c r="E42" s="5"/>
      <c r="F42" s="5"/>
      <c r="G42" s="5"/>
      <c r="H42" s="5"/>
      <c r="I42" s="5"/>
      <c r="J42" s="5"/>
      <c r="K42" s="5"/>
      <c r="L42" s="5"/>
      <c r="M42" s="5"/>
    </row>
    <row r="43" spans="1:13" ht="15" customHeight="1" x14ac:dyDescent="0.2">
      <c r="A43" s="5"/>
      <c r="B43" s="5"/>
      <c r="C43" s="5"/>
      <c r="D43" s="5"/>
      <c r="E43" s="5"/>
      <c r="F43" s="5"/>
      <c r="G43" s="5"/>
      <c r="H43" s="5"/>
      <c r="I43" s="5"/>
      <c r="J43" s="5"/>
      <c r="K43" s="5"/>
      <c r="L43" s="5"/>
      <c r="M43" s="5"/>
    </row>
    <row r="44" spans="1:13" ht="15" customHeight="1" x14ac:dyDescent="0.2">
      <c r="A44" s="5"/>
      <c r="B44" s="5"/>
      <c r="C44" s="5"/>
      <c r="D44" s="5"/>
      <c r="E44" s="5"/>
      <c r="F44" s="5"/>
      <c r="G44" s="5"/>
      <c r="H44" s="5"/>
      <c r="I44" s="5"/>
      <c r="J44" s="5"/>
      <c r="K44" s="5"/>
      <c r="L44" s="5"/>
      <c r="M44" s="5"/>
    </row>
    <row r="45" spans="1:13" ht="15" customHeight="1" x14ac:dyDescent="0.2">
      <c r="A45" s="5"/>
      <c r="B45" s="5"/>
      <c r="C45" s="5"/>
      <c r="D45" s="5"/>
      <c r="E45" s="5"/>
      <c r="F45" s="5"/>
      <c r="G45" s="5"/>
      <c r="H45" s="5"/>
      <c r="I45" s="5"/>
      <c r="J45" s="5"/>
      <c r="K45" s="5"/>
      <c r="L45" s="5"/>
      <c r="M45" s="5"/>
    </row>
    <row r="46" spans="1:13" ht="15" customHeight="1" x14ac:dyDescent="0.2">
      <c r="A46" s="5"/>
      <c r="B46" s="5"/>
      <c r="C46" s="5"/>
      <c r="D46" s="5"/>
      <c r="E46" s="5"/>
      <c r="F46" s="5"/>
      <c r="G46" s="5"/>
      <c r="H46" s="5"/>
      <c r="I46" s="5"/>
      <c r="J46" s="5"/>
      <c r="K46" s="5"/>
      <c r="L46" s="5"/>
      <c r="M46" s="5"/>
    </row>
    <row r="47" spans="1:13" ht="15" customHeight="1" x14ac:dyDescent="0.2">
      <c r="A47" s="5"/>
      <c r="B47" s="5"/>
      <c r="C47" s="5"/>
      <c r="D47" s="5"/>
      <c r="E47" s="5"/>
      <c r="F47" s="5"/>
      <c r="G47" s="5"/>
      <c r="H47" s="5"/>
      <c r="I47" s="5"/>
      <c r="J47" s="5"/>
      <c r="K47" s="5"/>
      <c r="L47" s="5"/>
      <c r="M47" s="5"/>
    </row>
    <row r="48" spans="1:13" ht="15" customHeight="1" x14ac:dyDescent="0.2">
      <c r="A48" s="5"/>
      <c r="B48" s="5"/>
      <c r="C48" s="5"/>
      <c r="D48" s="5"/>
      <c r="E48" s="5"/>
      <c r="F48" s="5"/>
      <c r="G48" s="5"/>
      <c r="H48" s="5"/>
      <c r="I48" s="5"/>
      <c r="J48" s="5"/>
      <c r="K48" s="5"/>
      <c r="L48" s="5"/>
      <c r="M48" s="5"/>
    </row>
    <row r="49" spans="1:13" ht="15" customHeight="1" x14ac:dyDescent="0.2">
      <c r="A49" s="5"/>
      <c r="B49" s="5"/>
      <c r="C49" s="5"/>
      <c r="D49" s="5"/>
      <c r="E49" s="5"/>
      <c r="F49" s="5"/>
      <c r="G49" s="5"/>
      <c r="H49" s="5"/>
      <c r="I49" s="5"/>
      <c r="J49" s="5"/>
      <c r="K49" s="5"/>
      <c r="L49" s="5"/>
      <c r="M49" s="5"/>
    </row>
    <row r="50" spans="1:13" ht="15" customHeight="1" x14ac:dyDescent="0.2">
      <c r="A50" s="5"/>
      <c r="B50" s="5"/>
      <c r="C50" s="5"/>
      <c r="D50" s="5"/>
      <c r="E50" s="5"/>
      <c r="F50" s="5"/>
      <c r="G50" s="5"/>
      <c r="H50" s="5"/>
      <c r="I50" s="5"/>
      <c r="J50" s="5"/>
      <c r="K50" s="5"/>
      <c r="L50" s="5"/>
      <c r="M50" s="5"/>
    </row>
    <row r="51" spans="1:13" ht="15" customHeight="1" x14ac:dyDescent="0.2">
      <c r="A51" s="5"/>
      <c r="B51" s="5"/>
      <c r="C51" s="5"/>
      <c r="D51" s="5"/>
      <c r="E51" s="5"/>
      <c r="F51" s="5"/>
      <c r="G51" s="5"/>
      <c r="H51" s="5"/>
      <c r="I51" s="5"/>
      <c r="J51" s="5"/>
      <c r="K51" s="5"/>
      <c r="L51" s="5"/>
      <c r="M51" s="5"/>
    </row>
    <row r="52" spans="1:13" ht="15" customHeight="1" x14ac:dyDescent="0.2">
      <c r="A52" s="5"/>
      <c r="B52" s="5"/>
      <c r="C52" s="5"/>
      <c r="D52" s="5"/>
      <c r="E52" s="5"/>
      <c r="F52" s="5"/>
      <c r="G52" s="5"/>
      <c r="H52" s="5"/>
      <c r="I52" s="5"/>
      <c r="J52" s="5"/>
      <c r="K52" s="5"/>
      <c r="L52" s="5"/>
      <c r="M52" s="5"/>
    </row>
    <row r="53" spans="1:13" ht="15" customHeight="1" x14ac:dyDescent="0.2">
      <c r="A53" s="5"/>
      <c r="B53" s="5"/>
      <c r="C53" s="5"/>
      <c r="D53" s="5"/>
      <c r="E53" s="5"/>
      <c r="F53" s="5"/>
      <c r="G53" s="5"/>
      <c r="H53" s="5"/>
      <c r="I53" s="5"/>
      <c r="J53" s="5"/>
      <c r="K53" s="5"/>
      <c r="L53" s="5"/>
      <c r="M53" s="5"/>
    </row>
    <row r="54" spans="1:13" ht="15" customHeight="1" x14ac:dyDescent="0.2">
      <c r="A54" s="5"/>
      <c r="B54" s="5"/>
      <c r="C54" s="5"/>
      <c r="D54" s="5"/>
      <c r="E54" s="5"/>
      <c r="F54" s="5"/>
      <c r="G54" s="5"/>
      <c r="H54" s="5"/>
      <c r="I54" s="5"/>
      <c r="J54" s="5"/>
      <c r="K54" s="5"/>
      <c r="L54" s="5"/>
      <c r="M54" s="5"/>
    </row>
    <row r="55" spans="1:13" ht="15" customHeight="1" x14ac:dyDescent="0.2">
      <c r="A55" s="5"/>
      <c r="B55" s="5"/>
      <c r="C55" s="5"/>
      <c r="D55" s="5"/>
      <c r="E55" s="5"/>
      <c r="F55" s="5"/>
      <c r="G55" s="5"/>
      <c r="H55" s="5"/>
      <c r="I55" s="5"/>
      <c r="J55" s="5"/>
      <c r="K55" s="5"/>
      <c r="L55" s="5"/>
      <c r="M55" s="5"/>
    </row>
    <row r="56" spans="1:13" ht="15" customHeight="1" x14ac:dyDescent="0.2">
      <c r="A56" s="5"/>
      <c r="B56" s="5"/>
      <c r="C56" s="5"/>
      <c r="D56" s="5"/>
      <c r="E56" s="5"/>
      <c r="F56" s="5"/>
      <c r="G56" s="5"/>
      <c r="H56" s="5"/>
      <c r="I56" s="5"/>
      <c r="J56" s="5"/>
      <c r="K56" s="5"/>
      <c r="L56" s="5"/>
      <c r="M56" s="5"/>
    </row>
    <row r="57" spans="1:13" ht="15" customHeight="1" x14ac:dyDescent="0.2">
      <c r="A57" s="5"/>
      <c r="B57" s="5"/>
      <c r="C57" s="5"/>
      <c r="D57" s="5"/>
      <c r="E57" s="5"/>
      <c r="F57" s="5"/>
      <c r="G57" s="5"/>
      <c r="H57" s="5"/>
      <c r="I57" s="5"/>
      <c r="J57" s="5"/>
      <c r="K57" s="5"/>
      <c r="L57" s="5"/>
      <c r="M57" s="5"/>
    </row>
    <row r="58" spans="1:13" ht="15" customHeight="1" x14ac:dyDescent="0.2">
      <c r="A58" s="5"/>
      <c r="B58" s="5"/>
      <c r="C58" s="5"/>
      <c r="D58" s="5"/>
      <c r="E58" s="5"/>
      <c r="F58" s="5"/>
      <c r="G58" s="5"/>
      <c r="H58" s="5"/>
      <c r="I58" s="5"/>
      <c r="J58" s="5"/>
      <c r="K58" s="5"/>
      <c r="L58" s="5"/>
      <c r="M58" s="5"/>
    </row>
    <row r="59" spans="1:13" ht="15" customHeight="1" x14ac:dyDescent="0.2">
      <c r="A59" s="5"/>
      <c r="B59" s="5"/>
      <c r="C59" s="5"/>
      <c r="D59" s="5"/>
      <c r="E59" s="5"/>
      <c r="F59" s="5"/>
      <c r="G59" s="5"/>
      <c r="H59" s="5"/>
      <c r="I59" s="5"/>
      <c r="J59" s="5"/>
      <c r="K59" s="5"/>
      <c r="L59" s="5"/>
      <c r="M59" s="5"/>
    </row>
    <row r="60" spans="1:13" ht="15" customHeight="1" x14ac:dyDescent="0.2">
      <c r="A60" s="5"/>
      <c r="B60" s="5"/>
      <c r="C60" s="5"/>
      <c r="D60" s="5"/>
      <c r="E60" s="5"/>
      <c r="F60" s="5"/>
      <c r="G60" s="5"/>
      <c r="H60" s="5"/>
      <c r="I60" s="5"/>
      <c r="J60" s="5"/>
      <c r="K60" s="5"/>
      <c r="L60" s="5"/>
      <c r="M60" s="5"/>
    </row>
    <row r="61" spans="1:13" ht="15" customHeight="1" x14ac:dyDescent="0.2">
      <c r="A61" s="5"/>
      <c r="B61" s="5"/>
      <c r="C61" s="5"/>
      <c r="D61" s="5"/>
      <c r="E61" s="5"/>
      <c r="F61" s="5"/>
      <c r="G61" s="5"/>
      <c r="H61" s="5"/>
      <c r="I61" s="5"/>
      <c r="J61" s="5"/>
      <c r="K61" s="5"/>
      <c r="L61" s="5"/>
      <c r="M61" s="5"/>
    </row>
    <row r="62" spans="1:13" ht="15" customHeight="1" x14ac:dyDescent="0.2">
      <c r="A62" s="5"/>
      <c r="B62" s="5"/>
      <c r="C62" s="5"/>
      <c r="D62" s="5"/>
      <c r="E62" s="5"/>
      <c r="F62" s="5"/>
      <c r="G62" s="5"/>
      <c r="H62" s="5"/>
      <c r="I62" s="5"/>
      <c r="J62" s="5"/>
      <c r="K62" s="5"/>
      <c r="L62" s="5"/>
      <c r="M62" s="5"/>
    </row>
    <row r="63" spans="1:13" ht="15" customHeight="1" x14ac:dyDescent="0.2">
      <c r="A63" s="5"/>
      <c r="B63" s="5"/>
      <c r="C63" s="5"/>
      <c r="D63" s="5"/>
      <c r="E63" s="5"/>
      <c r="F63" s="5"/>
      <c r="G63" s="5"/>
      <c r="H63" s="5"/>
      <c r="I63" s="5"/>
      <c r="J63" s="5"/>
      <c r="K63" s="5"/>
      <c r="L63" s="5"/>
      <c r="M63" s="5"/>
    </row>
    <row r="64" spans="1:13" ht="15" customHeight="1" x14ac:dyDescent="0.2">
      <c r="A64" s="5"/>
      <c r="B64" s="5"/>
      <c r="C64" s="5"/>
      <c r="D64" s="5"/>
      <c r="E64" s="5"/>
      <c r="F64" s="5"/>
      <c r="G64" s="5"/>
      <c r="H64" s="5"/>
      <c r="I64" s="5"/>
      <c r="J64" s="5"/>
      <c r="K64" s="5"/>
      <c r="L64" s="5"/>
      <c r="M64" s="5"/>
    </row>
    <row r="65" spans="1:14" ht="15" customHeight="1" x14ac:dyDescent="0.2">
      <c r="A65" s="5"/>
      <c r="B65" s="5"/>
      <c r="C65" s="5"/>
      <c r="D65" s="5"/>
      <c r="E65" s="5"/>
      <c r="F65" s="5"/>
      <c r="G65" s="5"/>
      <c r="H65" s="5"/>
      <c r="I65" s="5"/>
      <c r="J65" s="5"/>
      <c r="K65" s="5"/>
      <c r="L65" s="5"/>
      <c r="M65" s="5"/>
    </row>
    <row r="66" spans="1:14" ht="15" customHeight="1" x14ac:dyDescent="0.2">
      <c r="A66" s="5"/>
      <c r="B66" s="5"/>
      <c r="C66" s="5"/>
      <c r="D66" s="5"/>
      <c r="E66" s="5"/>
      <c r="F66" s="5"/>
      <c r="G66" s="5"/>
      <c r="H66" s="5"/>
      <c r="I66" s="5"/>
      <c r="J66" s="5"/>
      <c r="K66" s="5"/>
      <c r="L66" s="5"/>
      <c r="M66" s="5"/>
    </row>
    <row r="67" spans="1:14" ht="15" customHeight="1" x14ac:dyDescent="0.2">
      <c r="A67" s="5"/>
      <c r="B67" s="5"/>
      <c r="C67" s="5"/>
      <c r="D67" s="5"/>
      <c r="E67" s="5"/>
      <c r="F67" s="5"/>
      <c r="G67" s="5"/>
      <c r="H67" s="5"/>
      <c r="I67" s="5"/>
      <c r="J67" s="5"/>
      <c r="K67" s="5"/>
      <c r="L67" s="5"/>
      <c r="M67" s="5"/>
    </row>
    <row r="68" spans="1:14" ht="15" customHeight="1" thickBot="1" x14ac:dyDescent="0.25">
      <c r="A68" s="5"/>
      <c r="B68" s="5"/>
      <c r="C68" s="5"/>
      <c r="D68" s="5"/>
      <c r="E68" s="5"/>
      <c r="F68" s="5"/>
      <c r="G68" s="5"/>
      <c r="H68" s="5"/>
      <c r="I68" s="5"/>
      <c r="J68" s="5"/>
      <c r="K68" s="5"/>
      <c r="L68" s="5"/>
      <c r="M68" s="5"/>
    </row>
    <row r="69" spans="1:14" ht="15" customHeight="1" thickBot="1" x14ac:dyDescent="0.3">
      <c r="A69" s="5"/>
      <c r="B69" s="657" t="s">
        <v>203</v>
      </c>
      <c r="C69" s="658"/>
      <c r="D69" s="743" t="str">
        <f>D14</f>
        <v>xxx</v>
      </c>
      <c r="E69" s="744"/>
      <c r="F69" s="744"/>
      <c r="G69" s="744"/>
      <c r="H69" s="744"/>
      <c r="I69" s="744"/>
      <c r="J69" s="745"/>
      <c r="K69" s="212"/>
      <c r="L69" s="212"/>
      <c r="M69" s="213"/>
      <c r="N69" s="147"/>
    </row>
    <row r="70" spans="1:14" ht="15" customHeight="1" thickBot="1" x14ac:dyDescent="0.25">
      <c r="A70" s="5"/>
      <c r="B70" s="146"/>
      <c r="C70" s="146"/>
      <c r="D70" s="146"/>
      <c r="E70" s="146"/>
      <c r="F70" s="146"/>
      <c r="G70" s="146"/>
      <c r="H70" s="146"/>
      <c r="I70" s="146"/>
      <c r="J70" s="146"/>
      <c r="K70" s="223"/>
      <c r="L70" s="223"/>
      <c r="M70" s="224"/>
      <c r="N70" s="147"/>
    </row>
    <row r="71" spans="1:14" ht="15" customHeight="1" thickBot="1" x14ac:dyDescent="0.25">
      <c r="A71" s="5"/>
      <c r="B71" s="633" t="s">
        <v>204</v>
      </c>
      <c r="C71" s="634"/>
      <c r="D71" s="634"/>
      <c r="E71" s="634"/>
      <c r="F71" s="634"/>
      <c r="G71" s="634"/>
      <c r="H71" s="634"/>
      <c r="I71" s="634"/>
      <c r="J71" s="635"/>
      <c r="K71" s="215"/>
      <c r="L71" s="215"/>
      <c r="M71" s="213"/>
      <c r="N71" s="146"/>
    </row>
    <row r="72" spans="1:14" ht="15" customHeight="1" thickBot="1" x14ac:dyDescent="0.25">
      <c r="A72" s="5"/>
      <c r="B72" s="146"/>
      <c r="C72" s="146"/>
      <c r="D72" s="146"/>
      <c r="E72" s="146"/>
      <c r="F72" s="146"/>
      <c r="G72" s="146"/>
      <c r="H72" s="146"/>
      <c r="I72" s="146"/>
      <c r="J72" s="146"/>
      <c r="K72" s="214"/>
      <c r="L72" s="214"/>
      <c r="M72" s="213"/>
      <c r="N72" s="146"/>
    </row>
    <row r="73" spans="1:14" ht="15" customHeight="1" x14ac:dyDescent="0.25">
      <c r="A73" s="5"/>
      <c r="B73" s="755" t="s">
        <v>74</v>
      </c>
      <c r="C73" s="756"/>
      <c r="D73" s="756"/>
      <c r="E73" s="227"/>
      <c r="F73" s="227"/>
      <c r="G73" s="150" t="s">
        <v>182</v>
      </c>
      <c r="H73" s="151">
        <v>2024</v>
      </c>
      <c r="I73" s="207" t="s">
        <v>182</v>
      </c>
      <c r="J73" s="152" t="s">
        <v>182</v>
      </c>
      <c r="K73" s="214"/>
      <c r="L73" s="214"/>
      <c r="M73" s="213"/>
      <c r="N73" s="146"/>
    </row>
    <row r="74" spans="1:14" ht="15" customHeight="1" thickBot="1" x14ac:dyDescent="0.25">
      <c r="A74" s="5"/>
      <c r="B74" s="757"/>
      <c r="C74" s="758"/>
      <c r="D74" s="758"/>
      <c r="E74" s="153"/>
      <c r="F74" s="153"/>
      <c r="G74" s="154"/>
      <c r="H74" s="155">
        <v>12</v>
      </c>
      <c r="I74" s="208">
        <v>12</v>
      </c>
      <c r="J74" s="156">
        <v>12</v>
      </c>
      <c r="K74" s="214"/>
      <c r="L74" s="214"/>
      <c r="M74" s="222"/>
      <c r="N74" s="146"/>
    </row>
    <row r="75" spans="1:14" ht="15" customHeight="1" x14ac:dyDescent="0.2">
      <c r="A75" s="5"/>
      <c r="B75" s="759" t="s">
        <v>205</v>
      </c>
      <c r="C75" s="667"/>
      <c r="D75" s="667"/>
      <c r="E75" s="667" t="s">
        <v>66</v>
      </c>
      <c r="F75" s="667"/>
      <c r="G75" s="762"/>
      <c r="H75" s="157">
        <f>SUM(H79:H83)</f>
        <v>0</v>
      </c>
      <c r="I75" s="157">
        <f>SUM(I79:I83)</f>
        <v>0</v>
      </c>
      <c r="J75" s="189">
        <f>SUM(J79:J83)</f>
        <v>0</v>
      </c>
      <c r="K75" s="216"/>
      <c r="L75" s="216"/>
      <c r="M75" s="213"/>
      <c r="N75" s="146"/>
    </row>
    <row r="76" spans="1:14" ht="15" customHeight="1" x14ac:dyDescent="0.2">
      <c r="A76" s="5"/>
      <c r="B76" s="760"/>
      <c r="C76" s="761"/>
      <c r="D76" s="761"/>
      <c r="E76" s="763" t="s">
        <v>67</v>
      </c>
      <c r="F76" s="763"/>
      <c r="G76" s="764"/>
      <c r="H76" s="52">
        <v>0</v>
      </c>
      <c r="I76" s="52">
        <v>0</v>
      </c>
      <c r="J76" s="190">
        <v>0</v>
      </c>
      <c r="K76" s="217"/>
      <c r="L76" s="217"/>
      <c r="M76" s="213"/>
      <c r="N76" s="146"/>
    </row>
    <row r="77" spans="1:14" ht="15" customHeight="1" x14ac:dyDescent="0.2">
      <c r="A77" s="5"/>
      <c r="B77" s="765" t="s">
        <v>266</v>
      </c>
      <c r="C77" s="767"/>
      <c r="D77" s="767"/>
      <c r="E77" s="767"/>
      <c r="F77" s="766"/>
      <c r="G77" s="255">
        <v>0</v>
      </c>
      <c r="H77" s="254"/>
      <c r="I77" s="252"/>
      <c r="J77" s="253"/>
      <c r="K77" s="217"/>
      <c r="L77" s="217"/>
      <c r="M77" s="213"/>
      <c r="N77" s="146"/>
    </row>
    <row r="78" spans="1:14" ht="15" customHeight="1" x14ac:dyDescent="0.2">
      <c r="A78" s="5"/>
      <c r="B78" s="765" t="s">
        <v>264</v>
      </c>
      <c r="C78" s="767"/>
      <c r="D78" s="767"/>
      <c r="E78" s="767"/>
      <c r="F78" s="766"/>
      <c r="G78" s="255">
        <v>0</v>
      </c>
      <c r="H78" s="251"/>
      <c r="I78" s="252"/>
      <c r="J78" s="253"/>
      <c r="K78" s="217"/>
      <c r="L78" s="217"/>
      <c r="M78" s="213"/>
      <c r="N78" s="146"/>
    </row>
    <row r="79" spans="1:14" ht="15" customHeight="1" x14ac:dyDescent="0.2">
      <c r="A79" s="5"/>
      <c r="B79" s="765" t="s">
        <v>73</v>
      </c>
      <c r="C79" s="766"/>
      <c r="D79" s="158">
        <v>0</v>
      </c>
      <c r="E79" s="767" t="s">
        <v>263</v>
      </c>
      <c r="F79" s="766"/>
      <c r="G79" s="259">
        <f>IF(G77*G78=0,0,ROUND(1/G77*G78,3))</f>
        <v>0</v>
      </c>
      <c r="H79" s="256"/>
      <c r="I79" s="257"/>
      <c r="J79" s="258"/>
      <c r="K79" s="218"/>
      <c r="L79" s="218"/>
      <c r="M79" s="213"/>
      <c r="N79" s="146"/>
    </row>
    <row r="80" spans="1:14" ht="15" customHeight="1" x14ac:dyDescent="0.2">
      <c r="A80" s="5"/>
      <c r="B80" s="768" t="s">
        <v>206</v>
      </c>
      <c r="C80" s="769"/>
      <c r="D80" s="769"/>
      <c r="E80" s="769"/>
      <c r="F80" s="769"/>
      <c r="G80" s="770"/>
      <c r="H80" s="159">
        <v>0</v>
      </c>
      <c r="I80" s="162">
        <v>0</v>
      </c>
      <c r="J80" s="191">
        <v>0</v>
      </c>
      <c r="K80" s="216"/>
      <c r="L80" s="216"/>
      <c r="M80" s="213"/>
      <c r="N80" s="146"/>
    </row>
    <row r="81" spans="1:14" ht="15" customHeight="1" x14ac:dyDescent="0.2">
      <c r="A81" s="5"/>
      <c r="B81" s="768" t="s">
        <v>207</v>
      </c>
      <c r="C81" s="769"/>
      <c r="D81" s="769"/>
      <c r="E81" s="769"/>
      <c r="F81" s="769"/>
      <c r="G81" s="770"/>
      <c r="H81" s="159">
        <v>0</v>
      </c>
      <c r="I81" s="162">
        <v>0</v>
      </c>
      <c r="J81" s="191">
        <v>0</v>
      </c>
      <c r="K81" s="216"/>
      <c r="L81" s="216"/>
      <c r="M81" s="213"/>
      <c r="N81" s="146"/>
    </row>
    <row r="82" spans="1:14" ht="15" customHeight="1" x14ac:dyDescent="0.2">
      <c r="A82" s="5"/>
      <c r="B82" s="660" t="s">
        <v>208</v>
      </c>
      <c r="C82" s="661"/>
      <c r="D82" s="661"/>
      <c r="E82" s="661"/>
      <c r="F82" s="661"/>
      <c r="G82" s="662"/>
      <c r="H82" s="51">
        <v>0</v>
      </c>
      <c r="I82" s="54">
        <v>0</v>
      </c>
      <c r="J82" s="192">
        <v>0</v>
      </c>
      <c r="K82" s="218"/>
      <c r="L82" s="218"/>
      <c r="M82" s="213"/>
      <c r="N82" s="146"/>
    </row>
    <row r="83" spans="1:14" ht="15" customHeight="1" thickBot="1" x14ac:dyDescent="0.25">
      <c r="A83" s="5"/>
      <c r="B83" s="663" t="s">
        <v>209</v>
      </c>
      <c r="C83" s="664"/>
      <c r="D83" s="664"/>
      <c r="E83" s="664"/>
      <c r="F83" s="664"/>
      <c r="G83" s="665"/>
      <c r="H83" s="53">
        <v>0</v>
      </c>
      <c r="I83" s="55">
        <v>0</v>
      </c>
      <c r="J83" s="193">
        <v>0</v>
      </c>
      <c r="K83" s="218"/>
      <c r="L83" s="218"/>
      <c r="M83" s="213"/>
      <c r="N83" s="146"/>
    </row>
    <row r="84" spans="1:14" ht="15" customHeight="1" x14ac:dyDescent="0.2">
      <c r="A84" s="5"/>
      <c r="B84" s="666" t="s">
        <v>210</v>
      </c>
      <c r="C84" s="667"/>
      <c r="D84" s="667"/>
      <c r="E84" s="667" t="s">
        <v>66</v>
      </c>
      <c r="F84" s="667"/>
      <c r="G84" s="762"/>
      <c r="H84" s="157">
        <f>H86+H87+H88+H93+H97+H112+H113+H114</f>
        <v>0</v>
      </c>
      <c r="I84" s="157">
        <f>I86+I87+I88+I93+I97+I112+I113+I114</f>
        <v>0</v>
      </c>
      <c r="J84" s="189">
        <f>J86+J87+J88+J93+J97+J112+J113+J114</f>
        <v>0</v>
      </c>
      <c r="K84" s="216"/>
      <c r="L84" s="216"/>
      <c r="M84" s="213"/>
      <c r="N84" s="146"/>
    </row>
    <row r="85" spans="1:14" ht="15" customHeight="1" thickBot="1" x14ac:dyDescent="0.25">
      <c r="A85" s="5"/>
      <c r="B85" s="668"/>
      <c r="C85" s="669"/>
      <c r="D85" s="669"/>
      <c r="E85" s="771" t="s">
        <v>67</v>
      </c>
      <c r="F85" s="771"/>
      <c r="G85" s="772"/>
      <c r="H85" s="160">
        <v>0</v>
      </c>
      <c r="I85" s="160">
        <v>0</v>
      </c>
      <c r="J85" s="194">
        <v>0</v>
      </c>
      <c r="K85" s="217"/>
      <c r="L85" s="217"/>
      <c r="M85" s="213"/>
      <c r="N85" s="146"/>
    </row>
    <row r="86" spans="1:14" ht="22.5" customHeight="1" x14ac:dyDescent="0.2">
      <c r="A86" s="5"/>
      <c r="B86" s="751" t="s">
        <v>211</v>
      </c>
      <c r="C86" s="752"/>
      <c r="D86" s="752"/>
      <c r="E86" s="773" t="s">
        <v>70</v>
      </c>
      <c r="F86" s="773"/>
      <c r="G86" s="774"/>
      <c r="H86" s="161">
        <v>0</v>
      </c>
      <c r="I86" s="161">
        <v>0</v>
      </c>
      <c r="J86" s="195">
        <v>0</v>
      </c>
      <c r="K86" s="216"/>
      <c r="L86" s="216"/>
      <c r="M86" s="213"/>
      <c r="N86" s="146"/>
    </row>
    <row r="87" spans="1:14" ht="15" customHeight="1" x14ac:dyDescent="0.2">
      <c r="A87" s="5"/>
      <c r="B87" s="753" t="s">
        <v>212</v>
      </c>
      <c r="C87" s="754"/>
      <c r="D87" s="754"/>
      <c r="E87" s="642" t="s">
        <v>68</v>
      </c>
      <c r="F87" s="642"/>
      <c r="G87" s="643"/>
      <c r="H87" s="162">
        <v>0</v>
      </c>
      <c r="I87" s="162">
        <v>0</v>
      </c>
      <c r="J87" s="191">
        <v>0</v>
      </c>
      <c r="K87" s="216"/>
      <c r="L87" s="216"/>
      <c r="M87" s="213"/>
      <c r="N87" s="146"/>
    </row>
    <row r="88" spans="1:14" ht="15" customHeight="1" x14ac:dyDescent="0.2">
      <c r="A88" s="5"/>
      <c r="B88" s="163" t="s">
        <v>213</v>
      </c>
      <c r="C88" s="164"/>
      <c r="D88" s="164"/>
      <c r="E88" s="164"/>
      <c r="F88" s="164"/>
      <c r="G88" s="164"/>
      <c r="H88" s="165">
        <f>SUM(H89:H92)</f>
        <v>0</v>
      </c>
      <c r="I88" s="165">
        <f>SUM(I89:I92)</f>
        <v>0</v>
      </c>
      <c r="J88" s="196">
        <f>SUM(J89:J92)</f>
        <v>0</v>
      </c>
      <c r="K88" s="216"/>
      <c r="L88" s="216"/>
      <c r="M88" s="213"/>
      <c r="N88" s="146"/>
    </row>
    <row r="89" spans="1:14" ht="22.5" customHeight="1" x14ac:dyDescent="0.2">
      <c r="A89" s="5"/>
      <c r="B89" s="670" t="s">
        <v>214</v>
      </c>
      <c r="C89" s="671"/>
      <c r="D89" s="671"/>
      <c r="E89" s="775" t="s">
        <v>69</v>
      </c>
      <c r="F89" s="775"/>
      <c r="G89" s="776"/>
      <c r="H89" s="166">
        <v>0</v>
      </c>
      <c r="I89" s="166">
        <v>0</v>
      </c>
      <c r="J89" s="197">
        <v>0</v>
      </c>
      <c r="K89" s="218"/>
      <c r="L89" s="218"/>
      <c r="M89" s="213"/>
      <c r="N89" s="146"/>
    </row>
    <row r="90" spans="1:14" ht="15" customHeight="1" x14ac:dyDescent="0.2">
      <c r="A90" s="5"/>
      <c r="B90" s="670" t="s">
        <v>215</v>
      </c>
      <c r="C90" s="672"/>
      <c r="D90" s="672"/>
      <c r="E90" s="642" t="s">
        <v>170</v>
      </c>
      <c r="F90" s="642"/>
      <c r="G90" s="642"/>
      <c r="H90" s="166">
        <v>0</v>
      </c>
      <c r="I90" s="166">
        <v>0</v>
      </c>
      <c r="J90" s="197">
        <v>0</v>
      </c>
      <c r="K90" s="217" t="str">
        <f>IF((H90-1200*H74/12)&gt;0,H90-1200*H74/12," ")</f>
        <v xml:space="preserve"> </v>
      </c>
      <c r="L90" s="217" t="str">
        <f>IF((I90-1200*I74/12)&gt;0,I90-1200*I74/12," ")</f>
        <v xml:space="preserve"> </v>
      </c>
      <c r="M90" s="221" t="str">
        <f>IF((J90-1200*J74/12)&gt;0,J90-1200*J74/12," ")</f>
        <v xml:space="preserve"> </v>
      </c>
      <c r="N90" s="146"/>
    </row>
    <row r="91" spans="1:14" ht="22.5" customHeight="1" x14ac:dyDescent="0.2">
      <c r="A91" s="5"/>
      <c r="B91" s="674" t="s">
        <v>216</v>
      </c>
      <c r="C91" s="675"/>
      <c r="D91" s="675"/>
      <c r="E91" s="676" t="s">
        <v>217</v>
      </c>
      <c r="F91" s="676"/>
      <c r="G91" s="677"/>
      <c r="H91" s="167">
        <v>0</v>
      </c>
      <c r="I91" s="167">
        <v>0</v>
      </c>
      <c r="J91" s="198">
        <v>0</v>
      </c>
      <c r="K91" s="217" t="str">
        <f>IF((H91-2500*H74/12)&gt;0,H91-2500*H74/12," ")</f>
        <v xml:space="preserve"> </v>
      </c>
      <c r="L91" s="217" t="str">
        <f>IF((I91-2500*I74/12)&gt;0,I91-2500*I74/12," ")</f>
        <v xml:space="preserve"> </v>
      </c>
      <c r="M91" s="217" t="str">
        <f>IF((J91-2500*J74/12)&gt;0,J91-2500*J74/12," ")</f>
        <v xml:space="preserve"> </v>
      </c>
      <c r="N91" s="146"/>
    </row>
    <row r="92" spans="1:14" ht="22.5" customHeight="1" x14ac:dyDescent="0.2">
      <c r="A92" s="5"/>
      <c r="B92" s="674" t="s">
        <v>218</v>
      </c>
      <c r="C92" s="675"/>
      <c r="D92" s="675"/>
      <c r="E92" s="678" t="s">
        <v>173</v>
      </c>
      <c r="F92" s="678"/>
      <c r="G92" s="679"/>
      <c r="H92" s="167">
        <v>0</v>
      </c>
      <c r="I92" s="167">
        <v>0</v>
      </c>
      <c r="J92" s="198">
        <v>0</v>
      </c>
      <c r="K92" s="217" t="str">
        <f>IF(H92-(750*G79*H74/12)&gt;0,H92-(750*G79*H74/12)," ")</f>
        <v xml:space="preserve"> </v>
      </c>
      <c r="L92" s="217" t="str">
        <f>IF(I92-(750*G79*I74/12)&gt;0,I92-(750*G79*I74/12)," ")</f>
        <v xml:space="preserve"> </v>
      </c>
      <c r="M92" s="217" t="str">
        <f>IF(J92-(750*G79*J74/12)&gt;0,J92-(750*G79*J74/12)," ")</f>
        <v xml:space="preserve"> </v>
      </c>
      <c r="N92" s="146"/>
    </row>
    <row r="93" spans="1:14" ht="15" customHeight="1" x14ac:dyDescent="0.2">
      <c r="A93" s="5"/>
      <c r="B93" s="163" t="s">
        <v>219</v>
      </c>
      <c r="C93" s="164"/>
      <c r="D93" s="164"/>
      <c r="E93" s="164"/>
      <c r="F93" s="164"/>
      <c r="G93" s="164"/>
      <c r="H93" s="165">
        <f>SUM(H94:H96)</f>
        <v>0</v>
      </c>
      <c r="I93" s="165">
        <f>SUM(I94:I96)</f>
        <v>0</v>
      </c>
      <c r="J93" s="196">
        <f>SUM(J94:J96)</f>
        <v>0</v>
      </c>
      <c r="K93" s="216"/>
      <c r="L93" s="216"/>
      <c r="M93" s="213"/>
      <c r="N93" s="146"/>
    </row>
    <row r="94" spans="1:14" ht="22.5" customHeight="1" x14ac:dyDescent="0.2">
      <c r="A94" s="5"/>
      <c r="B94" s="670" t="s">
        <v>220</v>
      </c>
      <c r="C94" s="671"/>
      <c r="D94" s="671"/>
      <c r="E94" s="680" t="s">
        <v>168</v>
      </c>
      <c r="F94" s="680"/>
      <c r="G94" s="681"/>
      <c r="H94" s="166">
        <v>0</v>
      </c>
      <c r="I94" s="166">
        <v>0</v>
      </c>
      <c r="J94" s="197">
        <v>0</v>
      </c>
      <c r="K94" s="217" t="str">
        <f>IF(H94-(150*D79*H74/12)&gt;0,H94-(150*D79*H74/12)," ")</f>
        <v xml:space="preserve"> </v>
      </c>
      <c r="L94" s="217" t="str">
        <f>IF(I94-(150*D79*I74/12)&gt;0,I94-(150*D79*I74/12)," ")</f>
        <v xml:space="preserve"> </v>
      </c>
      <c r="M94" s="217" t="str">
        <f>IF(J94-(150*D79*J74/12)&gt;0,J94-(150*D79*J74/12)," ")</f>
        <v xml:space="preserve"> </v>
      </c>
      <c r="N94" s="146"/>
    </row>
    <row r="95" spans="1:14" ht="15" customHeight="1" x14ac:dyDescent="0.2">
      <c r="A95" s="5"/>
      <c r="B95" s="670" t="s">
        <v>221</v>
      </c>
      <c r="C95" s="671"/>
      <c r="D95" s="671"/>
      <c r="E95" s="642" t="s">
        <v>169</v>
      </c>
      <c r="F95" s="642"/>
      <c r="G95" s="643"/>
      <c r="H95" s="166">
        <v>0</v>
      </c>
      <c r="I95" s="166">
        <v>0</v>
      </c>
      <c r="J95" s="197">
        <v>0</v>
      </c>
      <c r="K95" s="217" t="str">
        <f>IF((H95-250*H74/12)&gt;0,H95-250*H74/12," ")</f>
        <v xml:space="preserve"> </v>
      </c>
      <c r="L95" s="217" t="str">
        <f>IF((I95-250*I74/12)&gt;0,I95-250*I74/12," ")</f>
        <v xml:space="preserve"> </v>
      </c>
      <c r="M95" s="217" t="str">
        <f>IF((J95-250*J74/12)&gt;0,J95-250*J74/12," ")</f>
        <v xml:space="preserve"> </v>
      </c>
      <c r="N95" s="146"/>
    </row>
    <row r="96" spans="1:14" ht="22.5" customHeight="1" x14ac:dyDescent="0.2">
      <c r="A96" s="5"/>
      <c r="B96" s="670" t="s">
        <v>222</v>
      </c>
      <c r="C96" s="671"/>
      <c r="D96" s="671"/>
      <c r="E96" s="678" t="s">
        <v>174</v>
      </c>
      <c r="F96" s="678"/>
      <c r="G96" s="679"/>
      <c r="H96" s="167">
        <v>0</v>
      </c>
      <c r="I96" s="167">
        <v>0</v>
      </c>
      <c r="J96" s="198">
        <v>0</v>
      </c>
      <c r="K96" s="217" t="str">
        <f>IF(H96-(250*D79*H74/12)&gt;0,H96-(250*D79*H74/12)," ")</f>
        <v xml:space="preserve"> </v>
      </c>
      <c r="L96" s="217" t="str">
        <f>IF(I96-(250*D79*I74/12)&gt;0,I96-(250*D79*I74/12)," ")</f>
        <v xml:space="preserve"> </v>
      </c>
      <c r="M96" s="217" t="str">
        <f>IF(J96-(250*D79*J74/12)&gt;0,J96-(250*D79*J74/12)," ")</f>
        <v xml:space="preserve"> </v>
      </c>
      <c r="N96" s="146"/>
    </row>
    <row r="97" spans="1:14" ht="15" customHeight="1" x14ac:dyDescent="0.2">
      <c r="A97" s="5"/>
      <c r="B97" s="163" t="s">
        <v>223</v>
      </c>
      <c r="C97" s="164"/>
      <c r="D97" s="164"/>
      <c r="E97" s="164"/>
      <c r="F97" s="164"/>
      <c r="G97" s="164"/>
      <c r="H97" s="165">
        <f>SUM(H98:H111)</f>
        <v>0</v>
      </c>
      <c r="I97" s="165">
        <f>SUM(I98:I111)</f>
        <v>0</v>
      </c>
      <c r="J97" s="196">
        <f>SUM(J98:J111)</f>
        <v>0</v>
      </c>
      <c r="K97" s="216"/>
      <c r="L97" s="216"/>
      <c r="M97" s="213"/>
      <c r="N97" s="146"/>
    </row>
    <row r="98" spans="1:14" s="6" customFormat="1" ht="15" customHeight="1" x14ac:dyDescent="0.2">
      <c r="A98" s="7"/>
      <c r="B98" s="670" t="s">
        <v>224</v>
      </c>
      <c r="C98" s="671"/>
      <c r="D98" s="671"/>
      <c r="E98" s="642" t="s">
        <v>68</v>
      </c>
      <c r="F98" s="642"/>
      <c r="G98" s="643"/>
      <c r="H98" s="166">
        <v>0</v>
      </c>
      <c r="I98" s="166">
        <v>0</v>
      </c>
      <c r="J98" s="197">
        <v>0</v>
      </c>
      <c r="K98" s="218"/>
      <c r="L98" s="218"/>
      <c r="M98" s="213"/>
      <c r="N98" s="168"/>
    </row>
    <row r="99" spans="1:14" ht="15" customHeight="1" x14ac:dyDescent="0.2">
      <c r="A99" s="5"/>
      <c r="B99" s="670" t="s">
        <v>225</v>
      </c>
      <c r="C99" s="671"/>
      <c r="D99" s="671"/>
      <c r="E99" s="642" t="s">
        <v>68</v>
      </c>
      <c r="F99" s="642"/>
      <c r="G99" s="643"/>
      <c r="H99" s="166">
        <v>0</v>
      </c>
      <c r="I99" s="166">
        <v>0</v>
      </c>
      <c r="J99" s="197">
        <v>0</v>
      </c>
      <c r="K99" s="218"/>
      <c r="L99" s="218"/>
      <c r="M99" s="213"/>
      <c r="N99" s="146"/>
    </row>
    <row r="100" spans="1:14" ht="37.5" customHeight="1" x14ac:dyDescent="0.2">
      <c r="A100" s="5"/>
      <c r="B100" s="777" t="s">
        <v>226</v>
      </c>
      <c r="C100" s="778"/>
      <c r="D100" s="778"/>
      <c r="E100" s="642" t="s">
        <v>167</v>
      </c>
      <c r="F100" s="642"/>
      <c r="G100" s="643"/>
      <c r="H100" s="166">
        <v>0</v>
      </c>
      <c r="I100" s="166">
        <v>0</v>
      </c>
      <c r="J100" s="197">
        <v>0</v>
      </c>
      <c r="K100" s="217" t="str">
        <f>IF((H100-1000*H74/12)&gt;0,H100-1000*H74/12," ")</f>
        <v xml:space="preserve"> </v>
      </c>
      <c r="L100" s="217" t="str">
        <f>IF((I100-1000*I74/12)&gt;0,I100-1000*I74/12," ")</f>
        <v xml:space="preserve"> </v>
      </c>
      <c r="M100" s="217" t="str">
        <f>IF((J100-1000*J74/12)&gt;0,J100-1000*J74/12," ")</f>
        <v xml:space="preserve"> </v>
      </c>
      <c r="N100" s="146"/>
    </row>
    <row r="101" spans="1:14" ht="15" customHeight="1" x14ac:dyDescent="0.2">
      <c r="A101" s="5"/>
      <c r="B101" s="670" t="s">
        <v>227</v>
      </c>
      <c r="C101" s="671"/>
      <c r="D101" s="671"/>
      <c r="E101" s="642" t="s">
        <v>68</v>
      </c>
      <c r="F101" s="642"/>
      <c r="G101" s="643"/>
      <c r="H101" s="166">
        <v>0</v>
      </c>
      <c r="I101" s="166">
        <v>0</v>
      </c>
      <c r="J101" s="197">
        <v>0</v>
      </c>
      <c r="K101" s="218"/>
      <c r="L101" s="218"/>
      <c r="M101" s="213"/>
      <c r="N101" s="146"/>
    </row>
    <row r="102" spans="1:14" ht="15" customHeight="1" x14ac:dyDescent="0.2">
      <c r="A102" s="5"/>
      <c r="B102" s="670" t="s">
        <v>228</v>
      </c>
      <c r="C102" s="672"/>
      <c r="D102" s="672"/>
      <c r="E102" s="642" t="s">
        <v>68</v>
      </c>
      <c r="F102" s="642"/>
      <c r="G102" s="643"/>
      <c r="H102" s="166">
        <v>0</v>
      </c>
      <c r="I102" s="166">
        <v>0</v>
      </c>
      <c r="J102" s="197">
        <v>0</v>
      </c>
      <c r="K102" s="218"/>
      <c r="L102" s="218"/>
      <c r="M102" s="213"/>
      <c r="N102" s="146"/>
    </row>
    <row r="103" spans="1:14" ht="15" customHeight="1" x14ac:dyDescent="0.2">
      <c r="A103" s="5"/>
      <c r="B103" s="670" t="s">
        <v>229</v>
      </c>
      <c r="C103" s="672"/>
      <c r="D103" s="672"/>
      <c r="E103" s="642" t="s">
        <v>68</v>
      </c>
      <c r="F103" s="642"/>
      <c r="G103" s="643"/>
      <c r="H103" s="166">
        <v>0</v>
      </c>
      <c r="I103" s="166">
        <v>0</v>
      </c>
      <c r="J103" s="197">
        <v>0</v>
      </c>
      <c r="K103" s="218"/>
      <c r="L103" s="218"/>
      <c r="M103" s="213"/>
      <c r="N103" s="146"/>
    </row>
    <row r="104" spans="1:14" ht="15" customHeight="1" x14ac:dyDescent="0.2">
      <c r="A104" s="5"/>
      <c r="B104" s="670" t="s">
        <v>230</v>
      </c>
      <c r="C104" s="672"/>
      <c r="D104" s="672"/>
      <c r="E104" s="642" t="s">
        <v>68</v>
      </c>
      <c r="F104" s="642"/>
      <c r="G104" s="643"/>
      <c r="H104" s="166">
        <v>0</v>
      </c>
      <c r="I104" s="166">
        <v>0</v>
      </c>
      <c r="J104" s="197">
        <v>0</v>
      </c>
      <c r="K104" s="218"/>
      <c r="L104" s="218"/>
      <c r="M104" s="213"/>
      <c r="N104" s="146"/>
    </row>
    <row r="105" spans="1:14" ht="22.5" customHeight="1" x14ac:dyDescent="0.2">
      <c r="A105" s="5"/>
      <c r="B105" s="674" t="s">
        <v>231</v>
      </c>
      <c r="C105" s="676"/>
      <c r="D105" s="676"/>
      <c r="E105" s="642" t="s">
        <v>68</v>
      </c>
      <c r="F105" s="642"/>
      <c r="G105" s="643"/>
      <c r="H105" s="166">
        <v>0</v>
      </c>
      <c r="I105" s="166">
        <v>0</v>
      </c>
      <c r="J105" s="197">
        <v>0</v>
      </c>
      <c r="K105" s="218"/>
      <c r="L105" s="218"/>
      <c r="M105" s="213"/>
      <c r="N105" s="146"/>
    </row>
    <row r="106" spans="1:14" ht="15" customHeight="1" x14ac:dyDescent="0.2">
      <c r="A106" s="5"/>
      <c r="B106" s="670" t="s">
        <v>232</v>
      </c>
      <c r="C106" s="671"/>
      <c r="D106" s="671"/>
      <c r="E106" s="642" t="s">
        <v>171</v>
      </c>
      <c r="F106" s="642"/>
      <c r="G106" s="642"/>
      <c r="H106" s="166">
        <v>0</v>
      </c>
      <c r="I106" s="166">
        <v>0</v>
      </c>
      <c r="J106" s="197">
        <v>0</v>
      </c>
      <c r="K106" s="217" t="str">
        <f>IF((H106-1300*H74/12)&gt;0,H106-1300*H74/12," ")</f>
        <v xml:space="preserve"> </v>
      </c>
      <c r="L106" s="217" t="str">
        <f>IF((I106-1300*I74/12)&gt;0,I106-1300*I74/12," ")</f>
        <v xml:space="preserve"> </v>
      </c>
      <c r="M106" s="217" t="str">
        <f>IF((J106-1300*J74/12)&gt;0,J106-1300*J74/12," ")</f>
        <v xml:space="preserve"> </v>
      </c>
      <c r="N106" s="146"/>
    </row>
    <row r="107" spans="1:14" ht="15" customHeight="1" x14ac:dyDescent="0.2">
      <c r="A107" s="5"/>
      <c r="B107" s="670" t="s">
        <v>233</v>
      </c>
      <c r="C107" s="671"/>
      <c r="D107" s="671"/>
      <c r="E107" s="642" t="s">
        <v>68</v>
      </c>
      <c r="F107" s="642"/>
      <c r="G107" s="643"/>
      <c r="H107" s="166">
        <v>0</v>
      </c>
      <c r="I107" s="166">
        <v>0</v>
      </c>
      <c r="J107" s="197">
        <v>0</v>
      </c>
      <c r="K107" s="218"/>
      <c r="L107" s="218"/>
      <c r="M107" s="213"/>
      <c r="N107" s="146"/>
    </row>
    <row r="108" spans="1:14" ht="15" customHeight="1" x14ac:dyDescent="0.2">
      <c r="A108" s="5"/>
      <c r="B108" s="670" t="s">
        <v>234</v>
      </c>
      <c r="C108" s="671"/>
      <c r="D108" s="671"/>
      <c r="E108" s="672" t="s">
        <v>267</v>
      </c>
      <c r="F108" s="672"/>
      <c r="G108" s="673"/>
      <c r="H108" s="167">
        <v>0</v>
      </c>
      <c r="I108" s="167">
        <v>0</v>
      </c>
      <c r="J108" s="198">
        <v>0</v>
      </c>
      <c r="K108" s="217" t="str">
        <f>IF((H108-69.96*H74/12)&gt;0,H108-69.96*H74/12," ")</f>
        <v xml:space="preserve"> </v>
      </c>
      <c r="L108" s="217" t="str">
        <f>IF((I108-69.96*I74/12)&gt;0,I108-69.96*I74/12," ")</f>
        <v xml:space="preserve"> </v>
      </c>
      <c r="M108" s="217" t="str">
        <f>IF((J108-69.96*I74/12)&gt;0,J108-69.96*J74/12," ")</f>
        <v xml:space="preserve"> </v>
      </c>
      <c r="N108" s="146"/>
    </row>
    <row r="109" spans="1:14" ht="15" customHeight="1" x14ac:dyDescent="0.2">
      <c r="A109" s="5"/>
      <c r="B109" s="670" t="s">
        <v>235</v>
      </c>
      <c r="C109" s="671"/>
      <c r="D109" s="671"/>
      <c r="E109" s="672" t="s">
        <v>172</v>
      </c>
      <c r="F109" s="672"/>
      <c r="G109" s="673"/>
      <c r="H109" s="167">
        <v>0</v>
      </c>
      <c r="I109" s="167">
        <v>0</v>
      </c>
      <c r="J109" s="198">
        <v>0</v>
      </c>
      <c r="K109" s="217" t="str">
        <f>IF((H109-50*H74/12)&gt;0,H109-50*H74/12," ")</f>
        <v xml:space="preserve"> </v>
      </c>
      <c r="L109" s="217" t="str">
        <f>IF((I109-50*I74/12)&gt;0,I109-50*I74/12," ")</f>
        <v xml:space="preserve"> </v>
      </c>
      <c r="M109" s="217" t="str">
        <f>IF((J109-50*J74/12)&gt;0,J109-50*J74/12," ")</f>
        <v xml:space="preserve"> </v>
      </c>
      <c r="N109" s="146"/>
    </row>
    <row r="110" spans="1:14" ht="22.5" customHeight="1" x14ac:dyDescent="0.2">
      <c r="A110" s="5"/>
      <c r="B110" s="670" t="s">
        <v>236</v>
      </c>
      <c r="C110" s="671"/>
      <c r="D110" s="671"/>
      <c r="E110" s="676" t="s">
        <v>71</v>
      </c>
      <c r="F110" s="676"/>
      <c r="G110" s="677"/>
      <c r="H110" s="167">
        <v>0</v>
      </c>
      <c r="I110" s="167">
        <v>0</v>
      </c>
      <c r="J110" s="198">
        <v>0</v>
      </c>
      <c r="K110" s="219"/>
      <c r="L110" s="219"/>
      <c r="M110" s="213"/>
      <c r="N110" s="146"/>
    </row>
    <row r="111" spans="1:14" ht="22.5" customHeight="1" x14ac:dyDescent="0.2">
      <c r="A111" s="5"/>
      <c r="B111" s="777" t="s">
        <v>237</v>
      </c>
      <c r="C111" s="778"/>
      <c r="D111" s="778"/>
      <c r="E111" s="672" t="s">
        <v>72</v>
      </c>
      <c r="F111" s="672"/>
      <c r="G111" s="673"/>
      <c r="H111" s="167">
        <v>0</v>
      </c>
      <c r="I111" s="167">
        <v>0</v>
      </c>
      <c r="J111" s="198">
        <v>0</v>
      </c>
      <c r="K111" s="219"/>
      <c r="L111" s="219"/>
      <c r="M111" s="213"/>
      <c r="N111" s="146"/>
    </row>
    <row r="112" spans="1:14" ht="22.5" customHeight="1" x14ac:dyDescent="0.2">
      <c r="A112" s="5"/>
      <c r="B112" s="792" t="s">
        <v>238</v>
      </c>
      <c r="C112" s="793"/>
      <c r="D112" s="793"/>
      <c r="E112" s="794" t="s">
        <v>175</v>
      </c>
      <c r="F112" s="794"/>
      <c r="G112" s="795"/>
      <c r="H112" s="169">
        <v>0</v>
      </c>
      <c r="I112" s="169">
        <v>0</v>
      </c>
      <c r="J112" s="199">
        <v>0</v>
      </c>
      <c r="K112" s="170" t="str">
        <f>IF((H80+H82)*H112&lt;&gt;0,IF((1/(H80+H82)*H112&gt;5%),(1/(H80+H82)*H112)," ")," ")</f>
        <v xml:space="preserve"> </v>
      </c>
      <c r="L112" s="170" t="str">
        <f>IF((I80+I82)*I112&lt;&gt;0,IF((1/(I80+I82)*I112&gt;5%),(1/(I80+I82)*I112)," ")," ")</f>
        <v xml:space="preserve"> </v>
      </c>
      <c r="M112" s="170" t="str">
        <f>IF((J80+J82)*J112&lt;&gt;0,IF((1/(J80+J82)*J112&gt;5%),(1/(J80+J82)*J112)," ")," ")</f>
        <v xml:space="preserve"> </v>
      </c>
      <c r="N112" s="146"/>
    </row>
    <row r="113" spans="1:14" ht="60" customHeight="1" x14ac:dyDescent="0.2">
      <c r="A113" s="5"/>
      <c r="B113" s="796" t="s">
        <v>239</v>
      </c>
      <c r="C113" s="797"/>
      <c r="D113" s="797"/>
      <c r="E113" s="798" t="s">
        <v>240</v>
      </c>
      <c r="F113" s="798"/>
      <c r="G113" s="799"/>
      <c r="H113" s="171">
        <v>0</v>
      </c>
      <c r="I113" s="171">
        <v>0</v>
      </c>
      <c r="J113" s="200">
        <v>0</v>
      </c>
      <c r="K113" s="220"/>
      <c r="L113" s="220"/>
      <c r="M113" s="213"/>
      <c r="N113" s="146"/>
    </row>
    <row r="114" spans="1:14" ht="24.95" customHeight="1" thickBot="1" x14ac:dyDescent="0.25">
      <c r="A114" s="5"/>
      <c r="B114" s="800" t="s">
        <v>241</v>
      </c>
      <c r="C114" s="801"/>
      <c r="D114" s="801"/>
      <c r="E114" s="802" t="s">
        <v>242</v>
      </c>
      <c r="F114" s="802"/>
      <c r="G114" s="802"/>
      <c r="H114" s="172">
        <v>0</v>
      </c>
      <c r="I114" s="172">
        <v>0</v>
      </c>
      <c r="J114" s="201">
        <v>0</v>
      </c>
      <c r="K114" s="220"/>
      <c r="L114" s="220"/>
      <c r="M114" s="213"/>
      <c r="N114" s="146"/>
    </row>
    <row r="115" spans="1:14" ht="15" customHeight="1" x14ac:dyDescent="0.2">
      <c r="A115" s="5"/>
      <c r="B115" s="803" t="s">
        <v>243</v>
      </c>
      <c r="C115" s="788"/>
      <c r="D115" s="788"/>
      <c r="E115" s="788" t="s">
        <v>66</v>
      </c>
      <c r="F115" s="788"/>
      <c r="G115" s="789"/>
      <c r="H115" s="173">
        <f t="shared" ref="H115:J116" si="0">H75+H84</f>
        <v>0</v>
      </c>
      <c r="I115" s="173">
        <f t="shared" si="0"/>
        <v>0</v>
      </c>
      <c r="J115" s="202">
        <f t="shared" si="0"/>
        <v>0</v>
      </c>
      <c r="K115" s="216"/>
      <c r="L115" s="216"/>
      <c r="M115" s="213"/>
      <c r="N115" s="146"/>
    </row>
    <row r="116" spans="1:14" ht="15" customHeight="1" thickBot="1" x14ac:dyDescent="0.25">
      <c r="A116" s="5"/>
      <c r="B116" s="174"/>
      <c r="C116" s="153"/>
      <c r="D116" s="153"/>
      <c r="E116" s="790" t="s">
        <v>67</v>
      </c>
      <c r="F116" s="790"/>
      <c r="G116" s="791"/>
      <c r="H116" s="175">
        <f t="shared" si="0"/>
        <v>0</v>
      </c>
      <c r="I116" s="175">
        <f t="shared" si="0"/>
        <v>0</v>
      </c>
      <c r="J116" s="203">
        <f t="shared" si="0"/>
        <v>0</v>
      </c>
      <c r="K116" s="217"/>
      <c r="L116" s="217"/>
      <c r="M116" s="213"/>
      <c r="N116" s="146"/>
    </row>
    <row r="117" spans="1:14" ht="15" customHeight="1" x14ac:dyDescent="0.2">
      <c r="A117" s="5"/>
      <c r="B117" s="655" t="s">
        <v>244</v>
      </c>
      <c r="C117" s="656"/>
      <c r="D117" s="656"/>
      <c r="E117" s="621" t="s">
        <v>77</v>
      </c>
      <c r="F117" s="621"/>
      <c r="G117" s="622"/>
      <c r="H117" s="176">
        <f t="shared" ref="H117:J118" si="1">H137</f>
        <v>0</v>
      </c>
      <c r="I117" s="176">
        <f t="shared" si="1"/>
        <v>0</v>
      </c>
      <c r="J117" s="204">
        <f t="shared" si="1"/>
        <v>0</v>
      </c>
      <c r="K117" s="218"/>
      <c r="L117" s="218"/>
      <c r="M117" s="213"/>
      <c r="N117" s="146"/>
    </row>
    <row r="118" spans="1:14" ht="50.1" customHeight="1" thickBot="1" x14ac:dyDescent="0.25">
      <c r="A118" s="5"/>
      <c r="B118" s="779" t="s">
        <v>245</v>
      </c>
      <c r="C118" s="780"/>
      <c r="D118" s="780"/>
      <c r="E118" s="625" t="s">
        <v>179</v>
      </c>
      <c r="F118" s="625"/>
      <c r="G118" s="626"/>
      <c r="H118" s="177">
        <f t="shared" si="1"/>
        <v>0</v>
      </c>
      <c r="I118" s="177">
        <f t="shared" si="1"/>
        <v>0</v>
      </c>
      <c r="J118" s="205">
        <f t="shared" si="1"/>
        <v>0</v>
      </c>
      <c r="K118" s="218"/>
      <c r="L118" s="218"/>
      <c r="M118" s="213"/>
      <c r="N118" s="146"/>
    </row>
    <row r="119" spans="1:14" ht="15" customHeight="1" thickBot="1" x14ac:dyDescent="0.25">
      <c r="A119" s="5"/>
      <c r="B119" s="617" t="s">
        <v>246</v>
      </c>
      <c r="C119" s="618"/>
      <c r="D119" s="618"/>
      <c r="E119" s="618"/>
      <c r="F119" s="618"/>
      <c r="G119" s="619"/>
      <c r="H119" s="178">
        <f>ROUND(H115+H117+H118,2)</f>
        <v>0</v>
      </c>
      <c r="I119" s="182">
        <f>ROUND(I115+I117+I118,2)</f>
        <v>0</v>
      </c>
      <c r="J119" s="206">
        <f>ROUND(J115+J117+J118,2)</f>
        <v>0</v>
      </c>
      <c r="K119" s="216"/>
      <c r="L119" s="216"/>
      <c r="M119" s="213"/>
      <c r="N119" s="146"/>
    </row>
    <row r="120" spans="1:14" ht="15" customHeight="1" x14ac:dyDescent="0.2">
      <c r="A120" s="5"/>
      <c r="B120" s="632" t="s">
        <v>247</v>
      </c>
      <c r="C120" s="632"/>
      <c r="D120" s="632"/>
      <c r="E120" s="632"/>
      <c r="F120" s="632"/>
      <c r="G120" s="632"/>
      <c r="H120" s="632"/>
      <c r="I120" s="632"/>
      <c r="J120" s="632"/>
      <c r="K120" s="216"/>
      <c r="L120" s="216"/>
      <c r="M120" s="213"/>
      <c r="N120" s="146"/>
    </row>
    <row r="121" spans="1:14" ht="15" customHeight="1" thickBot="1" x14ac:dyDescent="0.25">
      <c r="A121" s="5"/>
      <c r="B121" s="632"/>
      <c r="C121" s="632"/>
      <c r="D121" s="632"/>
      <c r="E121" s="632"/>
      <c r="F121" s="632"/>
      <c r="G121" s="632"/>
      <c r="H121" s="632"/>
      <c r="I121" s="632"/>
      <c r="J121" s="632"/>
      <c r="K121" s="216"/>
      <c r="L121" s="216"/>
      <c r="M121" s="213"/>
      <c r="N121" s="146"/>
    </row>
    <row r="122" spans="1:14" ht="15" customHeight="1" thickBot="1" x14ac:dyDescent="0.3">
      <c r="A122" s="50"/>
      <c r="B122" s="657" t="s">
        <v>203</v>
      </c>
      <c r="C122" s="658"/>
      <c r="D122" s="636" t="str">
        <f>D69</f>
        <v>xxx</v>
      </c>
      <c r="E122" s="637"/>
      <c r="F122" s="637"/>
      <c r="G122" s="637"/>
      <c r="H122" s="637"/>
      <c r="I122" s="637"/>
      <c r="J122" s="638"/>
      <c r="K122" s="216"/>
      <c r="L122" s="216"/>
      <c r="M122" s="213"/>
      <c r="N122" s="146"/>
    </row>
    <row r="123" spans="1:14" ht="15" customHeight="1" thickBot="1" x14ac:dyDescent="0.25">
      <c r="A123" s="50"/>
      <c r="B123" s="146"/>
      <c r="C123" s="146"/>
      <c r="D123" s="146"/>
      <c r="E123" s="146"/>
      <c r="F123" s="146"/>
      <c r="G123" s="146"/>
      <c r="H123" s="146"/>
      <c r="I123" s="146"/>
      <c r="J123" s="146"/>
      <c r="K123" s="216"/>
      <c r="L123" s="216"/>
      <c r="M123" s="213"/>
      <c r="N123" s="146"/>
    </row>
    <row r="124" spans="1:14" ht="15" customHeight="1" thickBot="1" x14ac:dyDescent="0.25">
      <c r="A124" s="50"/>
      <c r="B124" s="633" t="s">
        <v>248</v>
      </c>
      <c r="C124" s="634"/>
      <c r="D124" s="634"/>
      <c r="E124" s="634"/>
      <c r="F124" s="634"/>
      <c r="G124" s="634"/>
      <c r="H124" s="634"/>
      <c r="I124" s="634"/>
      <c r="J124" s="635"/>
      <c r="K124" s="216"/>
      <c r="L124" s="216"/>
      <c r="M124" s="213"/>
      <c r="N124" s="146"/>
    </row>
    <row r="125" spans="1:14" ht="15" customHeight="1" thickBot="1" x14ac:dyDescent="0.25">
      <c r="A125" s="50"/>
      <c r="B125" s="179"/>
      <c r="C125" s="179"/>
      <c r="D125" s="179"/>
      <c r="E125" s="179"/>
      <c r="F125" s="179"/>
      <c r="G125" s="179"/>
      <c r="H125" s="179"/>
      <c r="I125" s="179"/>
      <c r="J125" s="179"/>
      <c r="K125" s="216"/>
      <c r="L125" s="216"/>
      <c r="M125" s="213"/>
      <c r="N125" s="146"/>
    </row>
    <row r="126" spans="1:14" ht="15" customHeight="1" x14ac:dyDescent="0.25">
      <c r="A126" s="50"/>
      <c r="B126" s="755" t="s">
        <v>75</v>
      </c>
      <c r="C126" s="756"/>
      <c r="D126" s="756"/>
      <c r="E126" s="804"/>
      <c r="F126" s="804"/>
      <c r="G126" s="806" t="s">
        <v>182</v>
      </c>
      <c r="H126" s="241">
        <f t="shared" ref="H126:J127" si="2">H73</f>
        <v>2024</v>
      </c>
      <c r="I126" s="241" t="str">
        <f t="shared" si="2"/>
        <v>Jahr</v>
      </c>
      <c r="J126" s="242" t="str">
        <f t="shared" si="2"/>
        <v>Jahr</v>
      </c>
      <c r="K126" s="216"/>
      <c r="L126" s="216"/>
      <c r="M126" s="213"/>
      <c r="N126" s="146"/>
    </row>
    <row r="127" spans="1:14" ht="15" customHeight="1" thickBot="1" x14ac:dyDescent="0.25">
      <c r="A127" s="5"/>
      <c r="B127" s="757"/>
      <c r="C127" s="758"/>
      <c r="D127" s="758"/>
      <c r="E127" s="805"/>
      <c r="F127" s="805"/>
      <c r="G127" s="807"/>
      <c r="H127" s="243">
        <f t="shared" si="2"/>
        <v>12</v>
      </c>
      <c r="I127" s="243">
        <f t="shared" si="2"/>
        <v>12</v>
      </c>
      <c r="J127" s="244">
        <f t="shared" si="2"/>
        <v>12</v>
      </c>
      <c r="K127" s="215"/>
      <c r="L127" s="215"/>
      <c r="M127" s="213"/>
      <c r="N127" s="146"/>
    </row>
    <row r="128" spans="1:14" ht="15" customHeight="1" thickBot="1" x14ac:dyDescent="0.3">
      <c r="A128" s="5"/>
      <c r="B128" s="785" t="s">
        <v>249</v>
      </c>
      <c r="C128" s="786"/>
      <c r="D128" s="786"/>
      <c r="E128" s="786"/>
      <c r="F128" s="786"/>
      <c r="G128" s="787"/>
      <c r="H128" s="180">
        <f>H76+H85</f>
        <v>0</v>
      </c>
      <c r="I128" s="180">
        <f>I76+I85</f>
        <v>0</v>
      </c>
      <c r="J128" s="209">
        <f>J76+J85</f>
        <v>0</v>
      </c>
      <c r="K128" s="217"/>
      <c r="L128" s="217"/>
      <c r="M128" s="213"/>
      <c r="N128" s="146"/>
    </row>
    <row r="129" spans="1:14" ht="15" customHeight="1" x14ac:dyDescent="0.25">
      <c r="A129" s="5"/>
      <c r="B129" s="781" t="s">
        <v>250</v>
      </c>
      <c r="C129" s="782"/>
      <c r="D129" s="783"/>
      <c r="E129" s="784" t="s">
        <v>76</v>
      </c>
      <c r="F129" s="782"/>
      <c r="G129" s="782"/>
      <c r="H129" s="181">
        <f>SUM(H130:H131)</f>
        <v>0</v>
      </c>
      <c r="I129" s="181">
        <f>SUM(I130:I131)</f>
        <v>0</v>
      </c>
      <c r="J129" s="210">
        <f>SUM(J130:J131)</f>
        <v>0</v>
      </c>
      <c r="K129" s="659" t="str">
        <f>IF((H139+I139+J139)*(H129+I129+J129+H132+I132+J132+H137+I137+J137+H138+I138+J138)&lt;&gt;0,IF((1/(H139+I139+J139)*(H129+I129+J129+H132+I132+J132+H137+I137+J137+H138+I138+J138))&lt;10%,1/(H139+I139+J139)*(H129+I129+J129+H132+I132+J132+H137+I137+J137+H138+I138+J138),""),"")</f>
        <v/>
      </c>
      <c r="L129" s="659"/>
      <c r="M129" s="659"/>
      <c r="N129" s="146"/>
    </row>
    <row r="130" spans="1:14" ht="15" customHeight="1" x14ac:dyDescent="0.2">
      <c r="A130" s="5"/>
      <c r="B130" s="639" t="s">
        <v>251</v>
      </c>
      <c r="C130" s="640"/>
      <c r="D130" s="641"/>
      <c r="E130" s="642"/>
      <c r="F130" s="642"/>
      <c r="G130" s="643"/>
      <c r="H130" s="54">
        <v>0</v>
      </c>
      <c r="I130" s="54">
        <v>0</v>
      </c>
      <c r="J130" s="192">
        <v>0</v>
      </c>
      <c r="K130" s="218"/>
      <c r="L130" s="218"/>
      <c r="M130" s="213"/>
      <c r="N130" s="146"/>
    </row>
    <row r="131" spans="1:14" ht="22.5" customHeight="1" thickBot="1" x14ac:dyDescent="0.25">
      <c r="A131" s="5"/>
      <c r="B131" s="623" t="s">
        <v>252</v>
      </c>
      <c r="C131" s="624"/>
      <c r="D131" s="624"/>
      <c r="E131" s="625" t="s">
        <v>78</v>
      </c>
      <c r="F131" s="625"/>
      <c r="G131" s="626"/>
      <c r="H131" s="55">
        <v>0</v>
      </c>
      <c r="I131" s="55">
        <v>0</v>
      </c>
      <c r="J131" s="193">
        <v>0</v>
      </c>
      <c r="K131" s="218"/>
      <c r="L131" s="218"/>
      <c r="M131" s="213"/>
      <c r="N131" s="146"/>
    </row>
    <row r="132" spans="1:14" ht="15" customHeight="1" x14ac:dyDescent="0.2">
      <c r="A132" s="5"/>
      <c r="B132" s="644" t="s">
        <v>253</v>
      </c>
      <c r="C132" s="645"/>
      <c r="D132" s="646"/>
      <c r="E132" s="647"/>
      <c r="F132" s="648"/>
      <c r="G132" s="648"/>
      <c r="H132" s="181">
        <f>SUM(H133:H135)</f>
        <v>0</v>
      </c>
      <c r="I132" s="181">
        <f>SUM(I133:I135)</f>
        <v>0</v>
      </c>
      <c r="J132" s="210">
        <f>SUM(J133:J135)</f>
        <v>0</v>
      </c>
      <c r="K132" s="216"/>
      <c r="L132" s="216"/>
      <c r="M132" s="213"/>
      <c r="N132" s="146"/>
    </row>
    <row r="133" spans="1:14" ht="15" customHeight="1" x14ac:dyDescent="0.2">
      <c r="A133" s="5"/>
      <c r="B133" s="649" t="s">
        <v>254</v>
      </c>
      <c r="C133" s="650"/>
      <c r="D133" s="650"/>
      <c r="E133" s="650"/>
      <c r="F133" s="650"/>
      <c r="G133" s="651"/>
      <c r="H133" s="54">
        <v>0</v>
      </c>
      <c r="I133" s="54">
        <v>0</v>
      </c>
      <c r="J133" s="192">
        <v>0</v>
      </c>
      <c r="K133" s="218"/>
      <c r="L133" s="218"/>
      <c r="M133" s="213"/>
      <c r="N133" s="146"/>
    </row>
    <row r="134" spans="1:14" ht="15" customHeight="1" x14ac:dyDescent="0.2">
      <c r="A134" s="5"/>
      <c r="B134" s="649" t="s">
        <v>255</v>
      </c>
      <c r="C134" s="650"/>
      <c r="D134" s="650"/>
      <c r="E134" s="650"/>
      <c r="F134" s="650"/>
      <c r="G134" s="651"/>
      <c r="H134" s="54">
        <v>0</v>
      </c>
      <c r="I134" s="54">
        <v>0</v>
      </c>
      <c r="J134" s="192">
        <v>0</v>
      </c>
      <c r="K134" s="218"/>
      <c r="L134" s="218"/>
      <c r="M134" s="213"/>
      <c r="N134" s="146"/>
    </row>
    <row r="135" spans="1:14" ht="15" customHeight="1" thickBot="1" x14ac:dyDescent="0.25">
      <c r="A135" s="5"/>
      <c r="B135" s="652" t="s">
        <v>256</v>
      </c>
      <c r="C135" s="653"/>
      <c r="D135" s="653"/>
      <c r="E135" s="653"/>
      <c r="F135" s="653"/>
      <c r="G135" s="654"/>
      <c r="H135" s="55">
        <v>0</v>
      </c>
      <c r="I135" s="55">
        <v>0</v>
      </c>
      <c r="J135" s="193">
        <v>0</v>
      </c>
      <c r="K135" s="218"/>
      <c r="L135" s="218"/>
      <c r="M135" s="218"/>
      <c r="N135" s="146"/>
    </row>
    <row r="136" spans="1:14" ht="15" customHeight="1" thickBot="1" x14ac:dyDescent="0.25">
      <c r="A136" s="5"/>
      <c r="B136" s="617" t="s">
        <v>257</v>
      </c>
      <c r="C136" s="618"/>
      <c r="D136" s="618"/>
      <c r="E136" s="618"/>
      <c r="F136" s="618"/>
      <c r="G136" s="619"/>
      <c r="H136" s="182">
        <f>H128+H129+H132</f>
        <v>0</v>
      </c>
      <c r="I136" s="182">
        <f>I128+I129+I132</f>
        <v>0</v>
      </c>
      <c r="J136" s="206">
        <f>J128+J129+J132</f>
        <v>0</v>
      </c>
      <c r="K136" s="218"/>
      <c r="L136" s="218"/>
      <c r="M136" s="213"/>
      <c r="N136" s="146"/>
    </row>
    <row r="137" spans="1:14" ht="15" customHeight="1" x14ac:dyDescent="0.2">
      <c r="A137" s="5"/>
      <c r="B137" s="620" t="s">
        <v>258</v>
      </c>
      <c r="C137" s="621"/>
      <c r="D137" s="621"/>
      <c r="E137" s="621" t="s">
        <v>77</v>
      </c>
      <c r="F137" s="621"/>
      <c r="G137" s="622"/>
      <c r="H137" s="183">
        <v>0</v>
      </c>
      <c r="I137" s="183">
        <v>0</v>
      </c>
      <c r="J137" s="211">
        <v>0</v>
      </c>
      <c r="K137" s="218"/>
      <c r="L137" s="218"/>
      <c r="M137" s="213"/>
      <c r="N137" s="146"/>
    </row>
    <row r="138" spans="1:14" ht="50.1" customHeight="1" thickBot="1" x14ac:dyDescent="0.25">
      <c r="A138" s="5"/>
      <c r="B138" s="623" t="s">
        <v>259</v>
      </c>
      <c r="C138" s="624"/>
      <c r="D138" s="624"/>
      <c r="E138" s="625" t="s">
        <v>179</v>
      </c>
      <c r="F138" s="625"/>
      <c r="G138" s="626"/>
      <c r="H138" s="55">
        <v>0</v>
      </c>
      <c r="I138" s="55">
        <v>0</v>
      </c>
      <c r="J138" s="193">
        <v>0</v>
      </c>
      <c r="K138" s="218"/>
      <c r="L138" s="218"/>
      <c r="M138" s="213"/>
      <c r="N138" s="146"/>
    </row>
    <row r="139" spans="1:14" ht="15" customHeight="1" thickBot="1" x14ac:dyDescent="0.25">
      <c r="A139" s="5"/>
      <c r="B139" s="627" t="s">
        <v>260</v>
      </c>
      <c r="C139" s="628"/>
      <c r="D139" s="628"/>
      <c r="E139" s="628"/>
      <c r="F139" s="628"/>
      <c r="G139" s="629"/>
      <c r="H139" s="182">
        <f>ROUND(H136+H137+H138,2)</f>
        <v>0</v>
      </c>
      <c r="I139" s="182">
        <f>ROUND(I136+I137+I138,2)</f>
        <v>0</v>
      </c>
      <c r="J139" s="206">
        <f>ROUND(J136+J137+J138,2)</f>
        <v>0</v>
      </c>
      <c r="K139" s="216"/>
      <c r="L139" s="216"/>
      <c r="M139" s="213"/>
      <c r="N139" s="146"/>
    </row>
    <row r="140" spans="1:14" ht="15" customHeight="1" x14ac:dyDescent="0.25">
      <c r="B140" s="184" t="str">
        <f>IF(H119&lt;&gt;H139,"Achtung: Ausgaben ≠ Einnahmen!!!",IF(I119&lt;&gt;I139,"Achtung: Ausgaben ≠ Einnahmen!!!",IF(J119&lt;&gt;J139,"Achtung: Ausgaben ≠ Einnahmen!!!","")))</f>
        <v/>
      </c>
      <c r="C140" s="147"/>
      <c r="D140" s="147"/>
      <c r="E140" s="147"/>
      <c r="F140" s="147"/>
      <c r="G140" s="147"/>
      <c r="H140" s="147"/>
      <c r="I140" s="185"/>
      <c r="J140" s="185"/>
      <c r="K140" s="148"/>
      <c r="L140" s="148"/>
      <c r="M140" s="147"/>
      <c r="N140" s="147"/>
    </row>
    <row r="141" spans="1:14" ht="15" customHeight="1" x14ac:dyDescent="0.25">
      <c r="B141" s="147"/>
      <c r="C141" s="147"/>
      <c r="D141" s="147"/>
      <c r="E141" s="147"/>
      <c r="F141" s="147"/>
      <c r="G141" s="147"/>
      <c r="H141" s="186"/>
      <c r="I141" s="147"/>
      <c r="J141" s="147"/>
      <c r="K141" s="148"/>
      <c r="L141" s="148"/>
      <c r="M141" s="147"/>
      <c r="N141" s="147"/>
    </row>
    <row r="142" spans="1:14" ht="15" customHeight="1" x14ac:dyDescent="0.2">
      <c r="B142" s="630" t="s">
        <v>261</v>
      </c>
      <c r="C142" s="630"/>
      <c r="D142" s="630"/>
      <c r="E142" s="147"/>
      <c r="F142" s="147"/>
      <c r="G142" s="147"/>
      <c r="H142" s="147"/>
      <c r="I142" s="147"/>
      <c r="J142" s="147"/>
      <c r="K142" s="148"/>
      <c r="L142" s="148"/>
      <c r="M142" s="147"/>
      <c r="N142" s="147"/>
    </row>
    <row r="143" spans="1:14" ht="15" customHeight="1" x14ac:dyDescent="0.2">
      <c r="B143" s="631"/>
      <c r="C143" s="631"/>
      <c r="D143" s="631"/>
      <c r="F143" s="187"/>
      <c r="G143" s="187"/>
      <c r="H143" s="187"/>
      <c r="I143" s="187"/>
      <c r="J143" s="188"/>
      <c r="K143" s="148"/>
      <c r="L143" s="148"/>
      <c r="M143" s="147"/>
      <c r="N143" s="147"/>
    </row>
    <row r="144" spans="1:14" ht="15" customHeight="1" x14ac:dyDescent="0.2">
      <c r="B144" s="1" t="s">
        <v>262</v>
      </c>
      <c r="F144" s="1" t="s">
        <v>5</v>
      </c>
      <c r="K144" s="148"/>
      <c r="L144" s="148"/>
      <c r="M144" s="147"/>
      <c r="N144" s="147"/>
    </row>
    <row r="145" spans="11:14" ht="15" customHeight="1" x14ac:dyDescent="0.2">
      <c r="K145" s="147"/>
      <c r="L145" s="147"/>
      <c r="M145" s="147"/>
      <c r="N145" s="147"/>
    </row>
  </sheetData>
  <sheetProtection algorithmName="SHA-512" hashValue="lO6aoldQBpz6F74IocebMvukcJVl7jkM0eG1hOWYYtPhstxPSocja+OW2FOUGdwqAADpoyG6ukKVmtyrENwN/g==" saltValue="PWRd5kaWvP4egivVjHTQZw==" spinCount="100000" sheet="1" objects="1" scenarios="1" selectLockedCells="1"/>
  <mergeCells count="120">
    <mergeCell ref="B119:G119"/>
    <mergeCell ref="B120:J121"/>
    <mergeCell ref="B128:G128"/>
    <mergeCell ref="B129:D129"/>
    <mergeCell ref="E129:G129"/>
    <mergeCell ref="B122:C122"/>
    <mergeCell ref="D122:J122"/>
    <mergeCell ref="B124:J124"/>
    <mergeCell ref="B126:D127"/>
    <mergeCell ref="E126:E127"/>
    <mergeCell ref="F126:F127"/>
    <mergeCell ref="G126:G127"/>
    <mergeCell ref="B112:D112"/>
    <mergeCell ref="E112:G112"/>
    <mergeCell ref="E115:G115"/>
    <mergeCell ref="E116:G116"/>
    <mergeCell ref="B118:D118"/>
    <mergeCell ref="E118:G118"/>
    <mergeCell ref="B113:D113"/>
    <mergeCell ref="E113:G113"/>
    <mergeCell ref="B114:D114"/>
    <mergeCell ref="E114:G114"/>
    <mergeCell ref="B115:D115"/>
    <mergeCell ref="B117:D117"/>
    <mergeCell ref="E117:G117"/>
    <mergeCell ref="B107:D107"/>
    <mergeCell ref="E107:G107"/>
    <mergeCell ref="B108:D108"/>
    <mergeCell ref="E108:G108"/>
    <mergeCell ref="B109:D109"/>
    <mergeCell ref="E109:G109"/>
    <mergeCell ref="B110:D110"/>
    <mergeCell ref="E110:G110"/>
    <mergeCell ref="B111:D111"/>
    <mergeCell ref="E111:G111"/>
    <mergeCell ref="B104:D104"/>
    <mergeCell ref="E104:G104"/>
    <mergeCell ref="B105:D105"/>
    <mergeCell ref="E105:G105"/>
    <mergeCell ref="B106:D106"/>
    <mergeCell ref="E106:G106"/>
    <mergeCell ref="B101:D101"/>
    <mergeCell ref="E101:G101"/>
    <mergeCell ref="B102:D102"/>
    <mergeCell ref="E102:G102"/>
    <mergeCell ref="B103:D103"/>
    <mergeCell ref="E103:G103"/>
    <mergeCell ref="B98:D98"/>
    <mergeCell ref="E98:G98"/>
    <mergeCell ref="B99:D99"/>
    <mergeCell ref="E99:G99"/>
    <mergeCell ref="B100:D100"/>
    <mergeCell ref="E100:G100"/>
    <mergeCell ref="B95:D95"/>
    <mergeCell ref="E95:G95"/>
    <mergeCell ref="B96:D96"/>
    <mergeCell ref="E96:G96"/>
    <mergeCell ref="B92:D92"/>
    <mergeCell ref="E92:G92"/>
    <mergeCell ref="B94:D94"/>
    <mergeCell ref="E94:G94"/>
    <mergeCell ref="B89:D89"/>
    <mergeCell ref="E89:G89"/>
    <mergeCell ref="B90:D90"/>
    <mergeCell ref="E90:G90"/>
    <mergeCell ref="B91:D91"/>
    <mergeCell ref="E91:G91"/>
    <mergeCell ref="B80:G80"/>
    <mergeCell ref="B81:G81"/>
    <mergeCell ref="B86:D86"/>
    <mergeCell ref="E86:G86"/>
    <mergeCell ref="B87:D87"/>
    <mergeCell ref="E87:G87"/>
    <mergeCell ref="E84:G84"/>
    <mergeCell ref="E85:G85"/>
    <mergeCell ref="B82:G82"/>
    <mergeCell ref="B83:G83"/>
    <mergeCell ref="B84:D85"/>
    <mergeCell ref="B69:C69"/>
    <mergeCell ref="D69:J69"/>
    <mergeCell ref="B71:J71"/>
    <mergeCell ref="B73:D74"/>
    <mergeCell ref="B75:D76"/>
    <mergeCell ref="E75:G75"/>
    <mergeCell ref="E76:G76"/>
    <mergeCell ref="B79:C79"/>
    <mergeCell ref="E79:F79"/>
    <mergeCell ref="B77:F77"/>
    <mergeCell ref="B78:F78"/>
    <mergeCell ref="B20:C23"/>
    <mergeCell ref="D20:M23"/>
    <mergeCell ref="B24:I25"/>
    <mergeCell ref="J24:M25"/>
    <mergeCell ref="B26:C33"/>
    <mergeCell ref="D26:M33"/>
    <mergeCell ref="B1:M6"/>
    <mergeCell ref="B8:M9"/>
    <mergeCell ref="B10:M12"/>
    <mergeCell ref="B14:C17"/>
    <mergeCell ref="D14:M17"/>
    <mergeCell ref="B18:C19"/>
    <mergeCell ref="D18:G19"/>
    <mergeCell ref="H18:M19"/>
    <mergeCell ref="B135:G135"/>
    <mergeCell ref="B136:G136"/>
    <mergeCell ref="B137:D137"/>
    <mergeCell ref="E137:G137"/>
    <mergeCell ref="B138:D138"/>
    <mergeCell ref="E138:G138"/>
    <mergeCell ref="B139:G139"/>
    <mergeCell ref="B142:D143"/>
    <mergeCell ref="K129:M129"/>
    <mergeCell ref="B130:D130"/>
    <mergeCell ref="E130:G130"/>
    <mergeCell ref="B131:D131"/>
    <mergeCell ref="E131:G131"/>
    <mergeCell ref="B132:D132"/>
    <mergeCell ref="E132:G132"/>
    <mergeCell ref="B133:G133"/>
    <mergeCell ref="B134:G134"/>
  </mergeCells>
  <dataValidations disablePrompts="1" count="1">
    <dataValidation type="list" allowBlank="1" showInputMessage="1" showErrorMessage="1" sqref="D18:G19">
      <formula1>"SR I = Teilraum Innere Stadt,SR II = Teilraum Hallescher Norden,SR III = Teilraum Hallescher Osten,SR IV = Teilraum Hallescher Süden,SR V = Teilraum Hallescher Westen,SRÜ = sozialraumübergreifend = Stadtweite Angebote"</formula1>
    </dataValidation>
  </dataValidations>
  <pageMargins left="0.70866141732283472" right="0.70866141732283472" top="0.78740157480314965" bottom="0.78740157480314965" header="0.31496062992125984" footer="0.31496062992125984"/>
  <pageSetup paperSize="9" scale="66" orientation="portrait" r:id="rId1"/>
  <headerFooter>
    <oddHeader>&amp;C&amp;"Arial,Standard"&amp;A</oddHeader>
    <oddFooter>&amp;C&amp;"Arial,Standard"Seite &amp;P von &amp;N</oddFooter>
  </headerFooter>
  <rowBreaks count="2" manualBreakCount="2">
    <brk id="68" max="13" man="1"/>
    <brk id="121" max="13" man="1"/>
  </row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45"/>
  <sheetViews>
    <sheetView showGridLines="0" showRowColHeaders="0" view="pageBreakPreview" zoomScaleNormal="100" zoomScaleSheetLayoutView="100" workbookViewId="0">
      <selection activeCell="D14" sqref="D14:M17"/>
    </sheetView>
  </sheetViews>
  <sheetFormatPr baseColWidth="10" defaultColWidth="11.42578125" defaultRowHeight="15" customHeight="1" x14ac:dyDescent="0.2"/>
  <cols>
    <col min="1" max="1" width="2.5703125" style="1" customWidth="1"/>
    <col min="2" max="10" width="11.42578125" style="1"/>
    <col min="11" max="13" width="8" style="1" customWidth="1"/>
    <col min="14" max="14" width="2.5703125" style="1" customWidth="1"/>
    <col min="15" max="16384" width="11.42578125" style="1"/>
  </cols>
  <sheetData>
    <row r="1" spans="1:13" ht="15" customHeight="1" x14ac:dyDescent="0.2">
      <c r="A1" s="5"/>
      <c r="B1" s="310"/>
      <c r="C1" s="310"/>
      <c r="D1" s="310"/>
      <c r="E1" s="310"/>
      <c r="F1" s="310"/>
      <c r="G1" s="310"/>
      <c r="H1" s="310"/>
      <c r="I1" s="310"/>
      <c r="J1" s="310"/>
      <c r="K1" s="310"/>
      <c r="L1" s="310"/>
      <c r="M1" s="310"/>
    </row>
    <row r="2" spans="1:13" ht="15" customHeight="1" x14ac:dyDescent="0.2">
      <c r="A2" s="5"/>
      <c r="B2" s="310"/>
      <c r="C2" s="310"/>
      <c r="D2" s="310"/>
      <c r="E2" s="310"/>
      <c r="F2" s="310"/>
      <c r="G2" s="310"/>
      <c r="H2" s="310"/>
      <c r="I2" s="310"/>
      <c r="J2" s="310"/>
      <c r="K2" s="310"/>
      <c r="L2" s="310"/>
      <c r="M2" s="310"/>
    </row>
    <row r="3" spans="1:13" ht="15" customHeight="1" x14ac:dyDescent="0.2">
      <c r="A3" s="5"/>
      <c r="B3" s="310"/>
      <c r="C3" s="310"/>
      <c r="D3" s="310"/>
      <c r="E3" s="310"/>
      <c r="F3" s="310"/>
      <c r="G3" s="310"/>
      <c r="H3" s="310"/>
      <c r="I3" s="310"/>
      <c r="J3" s="310"/>
      <c r="K3" s="310"/>
      <c r="L3" s="310"/>
      <c r="M3" s="310"/>
    </row>
    <row r="4" spans="1:13" ht="15" customHeight="1" x14ac:dyDescent="0.2">
      <c r="A4" s="5"/>
      <c r="B4" s="310"/>
      <c r="C4" s="310"/>
      <c r="D4" s="310"/>
      <c r="E4" s="310"/>
      <c r="F4" s="310"/>
      <c r="G4" s="310"/>
      <c r="H4" s="310"/>
      <c r="I4" s="310"/>
      <c r="J4" s="310"/>
      <c r="K4" s="310"/>
      <c r="L4" s="310"/>
      <c r="M4" s="310"/>
    </row>
    <row r="5" spans="1:13" ht="15" customHeight="1" x14ac:dyDescent="0.2">
      <c r="A5" s="5"/>
      <c r="B5" s="310"/>
      <c r="C5" s="310"/>
      <c r="D5" s="310"/>
      <c r="E5" s="310"/>
      <c r="F5" s="310"/>
      <c r="G5" s="310"/>
      <c r="H5" s="310"/>
      <c r="I5" s="310"/>
      <c r="J5" s="310"/>
      <c r="K5" s="310"/>
      <c r="L5" s="310"/>
      <c r="M5" s="310"/>
    </row>
    <row r="6" spans="1:13" ht="15" customHeight="1" x14ac:dyDescent="0.2">
      <c r="A6" s="5"/>
      <c r="B6" s="310"/>
      <c r="C6" s="310"/>
      <c r="D6" s="310"/>
      <c r="E6" s="310"/>
      <c r="F6" s="310"/>
      <c r="G6" s="310"/>
      <c r="H6" s="310"/>
      <c r="I6" s="310"/>
      <c r="J6" s="310"/>
      <c r="K6" s="310"/>
      <c r="L6" s="310"/>
      <c r="M6" s="310"/>
    </row>
    <row r="7" spans="1:13" ht="15" customHeight="1" thickBot="1" x14ac:dyDescent="0.25">
      <c r="A7" s="5"/>
      <c r="B7" s="5"/>
      <c r="C7" s="5"/>
      <c r="D7" s="5"/>
      <c r="E7" s="5"/>
      <c r="F7" s="5"/>
      <c r="G7" s="5"/>
      <c r="H7" s="5"/>
      <c r="I7" s="5"/>
      <c r="J7" s="5"/>
      <c r="K7" s="5"/>
      <c r="L7" s="5"/>
      <c r="M7" s="5"/>
    </row>
    <row r="8" spans="1:13" ht="15" customHeight="1" x14ac:dyDescent="0.2">
      <c r="A8" s="5"/>
      <c r="B8" s="682" t="s">
        <v>117</v>
      </c>
      <c r="C8" s="683"/>
      <c r="D8" s="683"/>
      <c r="E8" s="683"/>
      <c r="F8" s="683"/>
      <c r="G8" s="683"/>
      <c r="H8" s="683"/>
      <c r="I8" s="683"/>
      <c r="J8" s="683"/>
      <c r="K8" s="684"/>
      <c r="L8" s="684"/>
      <c r="M8" s="685"/>
    </row>
    <row r="9" spans="1:13" ht="15" customHeight="1" x14ac:dyDescent="0.2">
      <c r="A9" s="5"/>
      <c r="B9" s="686"/>
      <c r="C9" s="687"/>
      <c r="D9" s="687"/>
      <c r="E9" s="687"/>
      <c r="F9" s="687"/>
      <c r="G9" s="687"/>
      <c r="H9" s="687"/>
      <c r="I9" s="687"/>
      <c r="J9" s="687"/>
      <c r="K9" s="688"/>
      <c r="L9" s="688"/>
      <c r="M9" s="689"/>
    </row>
    <row r="10" spans="1:13" ht="15" customHeight="1" x14ac:dyDescent="0.2">
      <c r="A10" s="5"/>
      <c r="B10" s="690" t="s">
        <v>276</v>
      </c>
      <c r="C10" s="691"/>
      <c r="D10" s="691"/>
      <c r="E10" s="691"/>
      <c r="F10" s="691"/>
      <c r="G10" s="691"/>
      <c r="H10" s="691"/>
      <c r="I10" s="691"/>
      <c r="J10" s="691"/>
      <c r="K10" s="691"/>
      <c r="L10" s="691"/>
      <c r="M10" s="692"/>
    </row>
    <row r="11" spans="1:13" ht="15" customHeight="1" x14ac:dyDescent="0.2">
      <c r="A11" s="5"/>
      <c r="B11" s="693"/>
      <c r="C11" s="694"/>
      <c r="D11" s="694"/>
      <c r="E11" s="694"/>
      <c r="F11" s="694"/>
      <c r="G11" s="694"/>
      <c r="H11" s="694"/>
      <c r="I11" s="694"/>
      <c r="J11" s="694"/>
      <c r="K11" s="694"/>
      <c r="L11" s="694"/>
      <c r="M11" s="695"/>
    </row>
    <row r="12" spans="1:13" ht="15" customHeight="1" thickBot="1" x14ac:dyDescent="0.25">
      <c r="A12" s="5"/>
      <c r="B12" s="696"/>
      <c r="C12" s="697"/>
      <c r="D12" s="697"/>
      <c r="E12" s="697"/>
      <c r="F12" s="697"/>
      <c r="G12" s="697"/>
      <c r="H12" s="697"/>
      <c r="I12" s="697"/>
      <c r="J12" s="697"/>
      <c r="K12" s="697"/>
      <c r="L12" s="697"/>
      <c r="M12" s="698"/>
    </row>
    <row r="13" spans="1:13" ht="15" customHeight="1" thickBot="1" x14ac:dyDescent="0.25">
      <c r="A13" s="5"/>
      <c r="B13" s="5"/>
      <c r="C13" s="5"/>
      <c r="D13" s="5"/>
      <c r="E13" s="5"/>
      <c r="F13" s="5"/>
      <c r="G13" s="5"/>
      <c r="H13" s="5"/>
      <c r="I13" s="5"/>
      <c r="J13" s="5"/>
      <c r="K13" s="5"/>
      <c r="L13" s="5"/>
      <c r="M13" s="5"/>
    </row>
    <row r="14" spans="1:13" ht="15" customHeight="1" x14ac:dyDescent="0.2">
      <c r="A14" s="5"/>
      <c r="B14" s="699" t="s">
        <v>121</v>
      </c>
      <c r="C14" s="700"/>
      <c r="D14" s="705" t="s">
        <v>58</v>
      </c>
      <c r="E14" s="706"/>
      <c r="F14" s="706"/>
      <c r="G14" s="706"/>
      <c r="H14" s="706"/>
      <c r="I14" s="706"/>
      <c r="J14" s="706"/>
      <c r="K14" s="706"/>
      <c r="L14" s="706"/>
      <c r="M14" s="707"/>
    </row>
    <row r="15" spans="1:13" ht="15" customHeight="1" x14ac:dyDescent="0.2">
      <c r="A15" s="5"/>
      <c r="B15" s="701"/>
      <c r="C15" s="702"/>
      <c r="D15" s="708"/>
      <c r="E15" s="709"/>
      <c r="F15" s="709"/>
      <c r="G15" s="709"/>
      <c r="H15" s="709"/>
      <c r="I15" s="709"/>
      <c r="J15" s="709"/>
      <c r="K15" s="709"/>
      <c r="L15" s="709"/>
      <c r="M15" s="710"/>
    </row>
    <row r="16" spans="1:13" ht="15" customHeight="1" x14ac:dyDescent="0.2">
      <c r="A16" s="5"/>
      <c r="B16" s="701"/>
      <c r="C16" s="702"/>
      <c r="D16" s="708"/>
      <c r="E16" s="709"/>
      <c r="F16" s="709"/>
      <c r="G16" s="709"/>
      <c r="H16" s="709"/>
      <c r="I16" s="709"/>
      <c r="J16" s="709"/>
      <c r="K16" s="709"/>
      <c r="L16" s="709"/>
      <c r="M16" s="710"/>
    </row>
    <row r="17" spans="1:13" ht="15" customHeight="1" x14ac:dyDescent="0.2">
      <c r="A17" s="5"/>
      <c r="B17" s="703"/>
      <c r="C17" s="704"/>
      <c r="D17" s="711"/>
      <c r="E17" s="712"/>
      <c r="F17" s="712"/>
      <c r="G17" s="712"/>
      <c r="H17" s="712"/>
      <c r="I17" s="712"/>
      <c r="J17" s="712"/>
      <c r="K17" s="712"/>
      <c r="L17" s="712"/>
      <c r="M17" s="713"/>
    </row>
    <row r="18" spans="1:13" ht="15" customHeight="1" x14ac:dyDescent="0.2">
      <c r="A18" s="5"/>
      <c r="B18" s="733" t="s">
        <v>63</v>
      </c>
      <c r="C18" s="734"/>
      <c r="D18" s="714"/>
      <c r="E18" s="715"/>
      <c r="F18" s="715"/>
      <c r="G18" s="716"/>
      <c r="H18" s="723"/>
      <c r="I18" s="723"/>
      <c r="J18" s="723"/>
      <c r="K18" s="724"/>
      <c r="L18" s="724"/>
      <c r="M18" s="725"/>
    </row>
    <row r="19" spans="1:13" ht="15" customHeight="1" x14ac:dyDescent="0.2">
      <c r="A19" s="5"/>
      <c r="B19" s="703"/>
      <c r="C19" s="704"/>
      <c r="D19" s="717"/>
      <c r="E19" s="718"/>
      <c r="F19" s="718"/>
      <c r="G19" s="719"/>
      <c r="H19" s="723"/>
      <c r="I19" s="723"/>
      <c r="J19" s="723"/>
      <c r="K19" s="724"/>
      <c r="L19" s="724"/>
      <c r="M19" s="725"/>
    </row>
    <row r="20" spans="1:13" ht="15" customHeight="1" x14ac:dyDescent="0.2">
      <c r="A20" s="5"/>
      <c r="B20" s="729" t="s">
        <v>64</v>
      </c>
      <c r="C20" s="370"/>
      <c r="D20" s="720"/>
      <c r="E20" s="721"/>
      <c r="F20" s="721"/>
      <c r="G20" s="721"/>
      <c r="H20" s="721"/>
      <c r="I20" s="721"/>
      <c r="J20" s="721"/>
      <c r="K20" s="721"/>
      <c r="L20" s="721"/>
      <c r="M20" s="722"/>
    </row>
    <row r="21" spans="1:13" ht="15" customHeight="1" x14ac:dyDescent="0.2">
      <c r="A21" s="5"/>
      <c r="B21" s="730"/>
      <c r="C21" s="731"/>
      <c r="D21" s="708"/>
      <c r="E21" s="709"/>
      <c r="F21" s="709"/>
      <c r="G21" s="709"/>
      <c r="H21" s="709"/>
      <c r="I21" s="709"/>
      <c r="J21" s="709"/>
      <c r="K21" s="709"/>
      <c r="L21" s="709"/>
      <c r="M21" s="710"/>
    </row>
    <row r="22" spans="1:13" ht="15" customHeight="1" x14ac:dyDescent="0.2">
      <c r="A22" s="5"/>
      <c r="B22" s="730"/>
      <c r="C22" s="731"/>
      <c r="D22" s="708"/>
      <c r="E22" s="709"/>
      <c r="F22" s="709"/>
      <c r="G22" s="709"/>
      <c r="H22" s="709"/>
      <c r="I22" s="709"/>
      <c r="J22" s="709"/>
      <c r="K22" s="709"/>
      <c r="L22" s="709"/>
      <c r="M22" s="710"/>
    </row>
    <row r="23" spans="1:13" ht="15" customHeight="1" x14ac:dyDescent="0.2">
      <c r="A23" s="5"/>
      <c r="B23" s="732"/>
      <c r="C23" s="373"/>
      <c r="D23" s="711"/>
      <c r="E23" s="712"/>
      <c r="F23" s="712"/>
      <c r="G23" s="712"/>
      <c r="H23" s="712"/>
      <c r="I23" s="712"/>
      <c r="J23" s="712"/>
      <c r="K23" s="712"/>
      <c r="L23" s="712"/>
      <c r="M23" s="713"/>
    </row>
    <row r="24" spans="1:13" ht="15" customHeight="1" x14ac:dyDescent="0.2">
      <c r="A24" s="5"/>
      <c r="B24" s="737" t="s">
        <v>122</v>
      </c>
      <c r="C24" s="738"/>
      <c r="D24" s="738"/>
      <c r="E24" s="738"/>
      <c r="F24" s="738"/>
      <c r="G24" s="738"/>
      <c r="H24" s="738"/>
      <c r="I24" s="739"/>
      <c r="J24" s="746">
        <f>G79</f>
        <v>0</v>
      </c>
      <c r="K24" s="747"/>
      <c r="L24" s="747"/>
      <c r="M24" s="748"/>
    </row>
    <row r="25" spans="1:13" ht="15" customHeight="1" x14ac:dyDescent="0.2">
      <c r="A25" s="5"/>
      <c r="B25" s="740"/>
      <c r="C25" s="741"/>
      <c r="D25" s="741"/>
      <c r="E25" s="741"/>
      <c r="F25" s="741"/>
      <c r="G25" s="741"/>
      <c r="H25" s="741"/>
      <c r="I25" s="742"/>
      <c r="J25" s="749"/>
      <c r="K25" s="750"/>
      <c r="L25" s="750"/>
      <c r="M25" s="748"/>
    </row>
    <row r="26" spans="1:13" ht="15" customHeight="1" x14ac:dyDescent="0.2">
      <c r="A26" s="5"/>
      <c r="B26" s="729" t="s">
        <v>65</v>
      </c>
      <c r="C26" s="370"/>
      <c r="D26" s="720"/>
      <c r="E26" s="721"/>
      <c r="F26" s="721"/>
      <c r="G26" s="721"/>
      <c r="H26" s="721"/>
      <c r="I26" s="721"/>
      <c r="J26" s="721"/>
      <c r="K26" s="721"/>
      <c r="L26" s="721"/>
      <c r="M26" s="722"/>
    </row>
    <row r="27" spans="1:13" ht="15" customHeight="1" x14ac:dyDescent="0.2">
      <c r="A27" s="5"/>
      <c r="B27" s="730"/>
      <c r="C27" s="731"/>
      <c r="D27" s="708"/>
      <c r="E27" s="709"/>
      <c r="F27" s="709"/>
      <c r="G27" s="709"/>
      <c r="H27" s="709"/>
      <c r="I27" s="709"/>
      <c r="J27" s="709"/>
      <c r="K27" s="709"/>
      <c r="L27" s="709"/>
      <c r="M27" s="710"/>
    </row>
    <row r="28" spans="1:13" ht="15" customHeight="1" x14ac:dyDescent="0.2">
      <c r="A28" s="5"/>
      <c r="B28" s="730"/>
      <c r="C28" s="731"/>
      <c r="D28" s="708"/>
      <c r="E28" s="709"/>
      <c r="F28" s="709"/>
      <c r="G28" s="709"/>
      <c r="H28" s="709"/>
      <c r="I28" s="709"/>
      <c r="J28" s="709"/>
      <c r="K28" s="709"/>
      <c r="L28" s="709"/>
      <c r="M28" s="710"/>
    </row>
    <row r="29" spans="1:13" ht="15" customHeight="1" x14ac:dyDescent="0.2">
      <c r="A29" s="5"/>
      <c r="B29" s="730"/>
      <c r="C29" s="731"/>
      <c r="D29" s="708"/>
      <c r="E29" s="709"/>
      <c r="F29" s="709"/>
      <c r="G29" s="709"/>
      <c r="H29" s="709"/>
      <c r="I29" s="709"/>
      <c r="J29" s="709"/>
      <c r="K29" s="709"/>
      <c r="L29" s="709"/>
      <c r="M29" s="710"/>
    </row>
    <row r="30" spans="1:13" ht="15" customHeight="1" x14ac:dyDescent="0.2">
      <c r="A30" s="5"/>
      <c r="B30" s="730"/>
      <c r="C30" s="731"/>
      <c r="D30" s="708"/>
      <c r="E30" s="709"/>
      <c r="F30" s="709"/>
      <c r="G30" s="709"/>
      <c r="H30" s="709"/>
      <c r="I30" s="709"/>
      <c r="J30" s="709"/>
      <c r="K30" s="709"/>
      <c r="L30" s="709"/>
      <c r="M30" s="710"/>
    </row>
    <row r="31" spans="1:13" ht="15" customHeight="1" x14ac:dyDescent="0.2">
      <c r="A31" s="5"/>
      <c r="B31" s="730"/>
      <c r="C31" s="731"/>
      <c r="D31" s="708"/>
      <c r="E31" s="709"/>
      <c r="F31" s="709"/>
      <c r="G31" s="709"/>
      <c r="H31" s="709"/>
      <c r="I31" s="709"/>
      <c r="J31" s="709"/>
      <c r="K31" s="709"/>
      <c r="L31" s="709"/>
      <c r="M31" s="710"/>
    </row>
    <row r="32" spans="1:13" ht="15" customHeight="1" x14ac:dyDescent="0.2">
      <c r="A32" s="5"/>
      <c r="B32" s="730"/>
      <c r="C32" s="731"/>
      <c r="D32" s="708"/>
      <c r="E32" s="709"/>
      <c r="F32" s="709"/>
      <c r="G32" s="709"/>
      <c r="H32" s="709"/>
      <c r="I32" s="709"/>
      <c r="J32" s="709"/>
      <c r="K32" s="709"/>
      <c r="L32" s="709"/>
      <c r="M32" s="710"/>
    </row>
    <row r="33" spans="1:13" ht="15" customHeight="1" thickBot="1" x14ac:dyDescent="0.25">
      <c r="A33" s="5"/>
      <c r="B33" s="735"/>
      <c r="C33" s="736"/>
      <c r="D33" s="726"/>
      <c r="E33" s="727"/>
      <c r="F33" s="727"/>
      <c r="G33" s="727"/>
      <c r="H33" s="727"/>
      <c r="I33" s="727"/>
      <c r="J33" s="727"/>
      <c r="K33" s="727"/>
      <c r="L33" s="727"/>
      <c r="M33" s="728"/>
    </row>
    <row r="34" spans="1:13" ht="15" customHeight="1" x14ac:dyDescent="0.2">
      <c r="A34" s="5"/>
      <c r="B34" s="5"/>
      <c r="C34" s="5"/>
      <c r="D34" s="5"/>
      <c r="E34" s="5"/>
      <c r="F34" s="5"/>
      <c r="G34" s="5"/>
      <c r="H34" s="5"/>
      <c r="I34" s="5"/>
      <c r="J34" s="5"/>
      <c r="K34" s="5"/>
      <c r="L34" s="5"/>
      <c r="M34" s="5"/>
    </row>
    <row r="35" spans="1:13" ht="15" customHeight="1" x14ac:dyDescent="0.2">
      <c r="A35" s="5"/>
      <c r="B35" s="5"/>
      <c r="C35" s="5"/>
      <c r="D35" s="5"/>
      <c r="E35" s="5"/>
      <c r="F35" s="5"/>
      <c r="G35" s="5"/>
      <c r="H35" s="5"/>
      <c r="I35" s="5"/>
      <c r="J35" s="5"/>
      <c r="K35" s="5"/>
      <c r="L35" s="5"/>
      <c r="M35" s="5"/>
    </row>
    <row r="36" spans="1:13" ht="15" customHeight="1" x14ac:dyDescent="0.2">
      <c r="A36" s="5"/>
      <c r="B36" s="5"/>
      <c r="C36" s="5"/>
      <c r="D36" s="5"/>
      <c r="E36" s="5"/>
      <c r="F36" s="5"/>
      <c r="G36" s="5"/>
      <c r="H36" s="5"/>
      <c r="I36" s="5"/>
      <c r="J36" s="5"/>
      <c r="K36" s="5"/>
      <c r="L36" s="5"/>
      <c r="M36" s="5"/>
    </row>
    <row r="37" spans="1:13" ht="15" customHeight="1" x14ac:dyDescent="0.2">
      <c r="A37" s="5"/>
      <c r="B37" s="5"/>
      <c r="C37" s="5"/>
      <c r="D37" s="5"/>
      <c r="E37" s="5"/>
      <c r="F37" s="5"/>
      <c r="G37" s="5"/>
      <c r="H37" s="5"/>
      <c r="I37" s="5"/>
      <c r="J37" s="5"/>
      <c r="K37" s="5"/>
      <c r="L37" s="5"/>
      <c r="M37" s="5"/>
    </row>
    <row r="38" spans="1:13" ht="15" customHeight="1" x14ac:dyDescent="0.2">
      <c r="A38" s="5"/>
      <c r="B38" s="5"/>
      <c r="C38" s="5"/>
      <c r="D38" s="5"/>
      <c r="E38" s="5"/>
      <c r="F38" s="5"/>
      <c r="G38" s="5"/>
      <c r="H38" s="5"/>
      <c r="I38" s="5"/>
      <c r="J38" s="5"/>
      <c r="K38" s="5"/>
      <c r="L38" s="5"/>
      <c r="M38" s="5"/>
    </row>
    <row r="39" spans="1:13" ht="15" customHeight="1" x14ac:dyDescent="0.2">
      <c r="A39" s="5"/>
      <c r="B39" s="5"/>
      <c r="C39" s="5"/>
      <c r="D39" s="5"/>
      <c r="E39" s="5"/>
      <c r="F39" s="5"/>
      <c r="G39" s="5"/>
      <c r="H39" s="5"/>
      <c r="I39" s="5"/>
      <c r="J39" s="5"/>
      <c r="K39" s="5"/>
      <c r="L39" s="5"/>
      <c r="M39" s="5"/>
    </row>
    <row r="40" spans="1:13" ht="15" customHeight="1" x14ac:dyDescent="0.2">
      <c r="A40" s="5"/>
      <c r="B40" s="5"/>
      <c r="C40" s="5"/>
      <c r="D40" s="5"/>
      <c r="E40" s="5"/>
      <c r="F40" s="5"/>
      <c r="G40" s="5"/>
      <c r="H40" s="5"/>
      <c r="I40" s="5"/>
      <c r="J40" s="5"/>
      <c r="K40" s="5"/>
      <c r="L40" s="5"/>
      <c r="M40" s="5"/>
    </row>
    <row r="41" spans="1:13" ht="15" customHeight="1" x14ac:dyDescent="0.2">
      <c r="A41" s="5"/>
      <c r="B41" s="5"/>
      <c r="C41" s="5"/>
      <c r="D41" s="5"/>
      <c r="E41" s="5"/>
      <c r="F41" s="5"/>
      <c r="G41" s="5"/>
      <c r="H41" s="5"/>
      <c r="I41" s="5"/>
      <c r="J41" s="5"/>
      <c r="K41" s="5"/>
      <c r="L41" s="5"/>
      <c r="M41" s="5"/>
    </row>
    <row r="42" spans="1:13" ht="15" customHeight="1" x14ac:dyDescent="0.2">
      <c r="A42" s="5"/>
      <c r="B42" s="5"/>
      <c r="C42" s="5"/>
      <c r="D42" s="5"/>
      <c r="E42" s="5"/>
      <c r="F42" s="5"/>
      <c r="G42" s="5"/>
      <c r="H42" s="5"/>
      <c r="I42" s="5"/>
      <c r="J42" s="5"/>
      <c r="K42" s="5"/>
      <c r="L42" s="5"/>
      <c r="M42" s="5"/>
    </row>
    <row r="43" spans="1:13" ht="15" customHeight="1" x14ac:dyDescent="0.2">
      <c r="A43" s="5"/>
      <c r="B43" s="5"/>
      <c r="C43" s="5"/>
      <c r="D43" s="5"/>
      <c r="E43" s="5"/>
      <c r="F43" s="5"/>
      <c r="G43" s="5"/>
      <c r="H43" s="5"/>
      <c r="I43" s="5"/>
      <c r="J43" s="5"/>
      <c r="K43" s="5"/>
      <c r="L43" s="5"/>
      <c r="M43" s="5"/>
    </row>
    <row r="44" spans="1:13" ht="15" customHeight="1" x14ac:dyDescent="0.2">
      <c r="A44" s="5"/>
      <c r="B44" s="5"/>
      <c r="C44" s="5"/>
      <c r="D44" s="5"/>
      <c r="E44" s="5"/>
      <c r="F44" s="5"/>
      <c r="G44" s="5"/>
      <c r="H44" s="5"/>
      <c r="I44" s="5"/>
      <c r="J44" s="5"/>
      <c r="K44" s="5"/>
      <c r="L44" s="5"/>
      <c r="M44" s="5"/>
    </row>
    <row r="45" spans="1:13" ht="15" customHeight="1" x14ac:dyDescent="0.2">
      <c r="A45" s="5"/>
      <c r="B45" s="5"/>
      <c r="C45" s="5"/>
      <c r="D45" s="5"/>
      <c r="E45" s="5"/>
      <c r="F45" s="5"/>
      <c r="G45" s="5"/>
      <c r="H45" s="5"/>
      <c r="I45" s="5"/>
      <c r="J45" s="5"/>
      <c r="K45" s="5"/>
      <c r="L45" s="5"/>
      <c r="M45" s="5"/>
    </row>
    <row r="46" spans="1:13" ht="15" customHeight="1" x14ac:dyDescent="0.2">
      <c r="A46" s="5"/>
      <c r="B46" s="5"/>
      <c r="C46" s="5"/>
      <c r="D46" s="5"/>
      <c r="E46" s="5"/>
      <c r="F46" s="5"/>
      <c r="G46" s="5"/>
      <c r="H46" s="5"/>
      <c r="I46" s="5"/>
      <c r="J46" s="5"/>
      <c r="K46" s="5"/>
      <c r="L46" s="5"/>
      <c r="M46" s="5"/>
    </row>
    <row r="47" spans="1:13" ht="15" customHeight="1" x14ac:dyDescent="0.2">
      <c r="A47" s="5"/>
      <c r="B47" s="5"/>
      <c r="C47" s="5"/>
      <c r="D47" s="5"/>
      <c r="E47" s="5"/>
      <c r="F47" s="5"/>
      <c r="G47" s="5"/>
      <c r="H47" s="5"/>
      <c r="I47" s="5"/>
      <c r="J47" s="5"/>
      <c r="K47" s="5"/>
      <c r="L47" s="5"/>
      <c r="M47" s="5"/>
    </row>
    <row r="48" spans="1:13" ht="15" customHeight="1" x14ac:dyDescent="0.2">
      <c r="A48" s="5"/>
      <c r="B48" s="5"/>
      <c r="C48" s="5"/>
      <c r="D48" s="5"/>
      <c r="E48" s="5"/>
      <c r="F48" s="5"/>
      <c r="G48" s="5"/>
      <c r="H48" s="5"/>
      <c r="I48" s="5"/>
      <c r="J48" s="5"/>
      <c r="K48" s="5"/>
      <c r="L48" s="5"/>
      <c r="M48" s="5"/>
    </row>
    <row r="49" spans="1:13" ht="15" customHeight="1" x14ac:dyDescent="0.2">
      <c r="A49" s="5"/>
      <c r="B49" s="5"/>
      <c r="C49" s="5"/>
      <c r="D49" s="5"/>
      <c r="E49" s="5"/>
      <c r="F49" s="5"/>
      <c r="G49" s="5"/>
      <c r="H49" s="5"/>
      <c r="I49" s="5"/>
      <c r="J49" s="5"/>
      <c r="K49" s="5"/>
      <c r="L49" s="5"/>
      <c r="M49" s="5"/>
    </row>
    <row r="50" spans="1:13" ht="15" customHeight="1" x14ac:dyDescent="0.2">
      <c r="A50" s="5"/>
      <c r="B50" s="5"/>
      <c r="C50" s="5"/>
      <c r="D50" s="5"/>
      <c r="E50" s="5"/>
      <c r="F50" s="5"/>
      <c r="G50" s="5"/>
      <c r="H50" s="5"/>
      <c r="I50" s="5"/>
      <c r="J50" s="5"/>
      <c r="K50" s="5"/>
      <c r="L50" s="5"/>
      <c r="M50" s="5"/>
    </row>
    <row r="51" spans="1:13" ht="15" customHeight="1" x14ac:dyDescent="0.2">
      <c r="A51" s="5"/>
      <c r="B51" s="5"/>
      <c r="C51" s="5"/>
      <c r="D51" s="5"/>
      <c r="E51" s="5"/>
      <c r="F51" s="5"/>
      <c r="G51" s="5"/>
      <c r="H51" s="5"/>
      <c r="I51" s="5"/>
      <c r="J51" s="5"/>
      <c r="K51" s="5"/>
      <c r="L51" s="5"/>
      <c r="M51" s="5"/>
    </row>
    <row r="52" spans="1:13" ht="15" customHeight="1" x14ac:dyDescent="0.2">
      <c r="A52" s="5"/>
      <c r="B52" s="5"/>
      <c r="C52" s="5"/>
      <c r="D52" s="5"/>
      <c r="E52" s="5"/>
      <c r="F52" s="5"/>
      <c r="G52" s="5"/>
      <c r="H52" s="5"/>
      <c r="I52" s="5"/>
      <c r="J52" s="5"/>
      <c r="K52" s="5"/>
      <c r="L52" s="5"/>
      <c r="M52" s="5"/>
    </row>
    <row r="53" spans="1:13" ht="15" customHeight="1" x14ac:dyDescent="0.2">
      <c r="A53" s="5"/>
      <c r="B53" s="5"/>
      <c r="C53" s="5"/>
      <c r="D53" s="5"/>
      <c r="E53" s="5"/>
      <c r="F53" s="5"/>
      <c r="G53" s="5"/>
      <c r="H53" s="5"/>
      <c r="I53" s="5"/>
      <c r="J53" s="5"/>
      <c r="K53" s="5"/>
      <c r="L53" s="5"/>
      <c r="M53" s="5"/>
    </row>
    <row r="54" spans="1:13" ht="15" customHeight="1" x14ac:dyDescent="0.2">
      <c r="A54" s="5"/>
      <c r="B54" s="5"/>
      <c r="C54" s="5"/>
      <c r="D54" s="5"/>
      <c r="E54" s="5"/>
      <c r="F54" s="5"/>
      <c r="G54" s="5"/>
      <c r="H54" s="5"/>
      <c r="I54" s="5"/>
      <c r="J54" s="5"/>
      <c r="K54" s="5"/>
      <c r="L54" s="5"/>
      <c r="M54" s="5"/>
    </row>
    <row r="55" spans="1:13" ht="15" customHeight="1" x14ac:dyDescent="0.2">
      <c r="A55" s="5"/>
      <c r="B55" s="5"/>
      <c r="C55" s="5"/>
      <c r="D55" s="5"/>
      <c r="E55" s="5"/>
      <c r="F55" s="5"/>
      <c r="G55" s="5"/>
      <c r="H55" s="5"/>
      <c r="I55" s="5"/>
      <c r="J55" s="5"/>
      <c r="K55" s="5"/>
      <c r="L55" s="5"/>
      <c r="M55" s="5"/>
    </row>
    <row r="56" spans="1:13" ht="15" customHeight="1" x14ac:dyDescent="0.2">
      <c r="A56" s="5"/>
      <c r="B56" s="5"/>
      <c r="C56" s="5"/>
      <c r="D56" s="5"/>
      <c r="E56" s="5"/>
      <c r="F56" s="5"/>
      <c r="G56" s="5"/>
      <c r="H56" s="5"/>
      <c r="I56" s="5"/>
      <c r="J56" s="5"/>
      <c r="K56" s="5"/>
      <c r="L56" s="5"/>
      <c r="M56" s="5"/>
    </row>
    <row r="57" spans="1:13" ht="15" customHeight="1" x14ac:dyDescent="0.2">
      <c r="A57" s="5"/>
      <c r="B57" s="5"/>
      <c r="C57" s="5"/>
      <c r="D57" s="5"/>
      <c r="E57" s="5"/>
      <c r="F57" s="5"/>
      <c r="G57" s="5"/>
      <c r="H57" s="5"/>
      <c r="I57" s="5"/>
      <c r="J57" s="5"/>
      <c r="K57" s="5"/>
      <c r="L57" s="5"/>
      <c r="M57" s="5"/>
    </row>
    <row r="58" spans="1:13" ht="15" customHeight="1" x14ac:dyDescent="0.2">
      <c r="A58" s="5"/>
      <c r="B58" s="5"/>
      <c r="C58" s="5"/>
      <c r="D58" s="5"/>
      <c r="E58" s="5"/>
      <c r="F58" s="5"/>
      <c r="G58" s="5"/>
      <c r="H58" s="5"/>
      <c r="I58" s="5"/>
      <c r="J58" s="5"/>
      <c r="K58" s="5"/>
      <c r="L58" s="5"/>
      <c r="M58" s="5"/>
    </row>
    <row r="59" spans="1:13" ht="15" customHeight="1" x14ac:dyDescent="0.2">
      <c r="A59" s="5"/>
      <c r="B59" s="5"/>
      <c r="C59" s="5"/>
      <c r="D59" s="5"/>
      <c r="E59" s="5"/>
      <c r="F59" s="5"/>
      <c r="G59" s="5"/>
      <c r="H59" s="5"/>
      <c r="I59" s="5"/>
      <c r="J59" s="5"/>
      <c r="K59" s="5"/>
      <c r="L59" s="5"/>
      <c r="M59" s="5"/>
    </row>
    <row r="60" spans="1:13" ht="15" customHeight="1" x14ac:dyDescent="0.2">
      <c r="A60" s="5"/>
      <c r="B60" s="5"/>
      <c r="C60" s="5"/>
      <c r="D60" s="5"/>
      <c r="E60" s="5"/>
      <c r="F60" s="5"/>
      <c r="G60" s="5"/>
      <c r="H60" s="5"/>
      <c r="I60" s="5"/>
      <c r="J60" s="5"/>
      <c r="K60" s="5"/>
      <c r="L60" s="5"/>
      <c r="M60" s="5"/>
    </row>
    <row r="61" spans="1:13" ht="15" customHeight="1" x14ac:dyDescent="0.2">
      <c r="A61" s="5"/>
      <c r="B61" s="5"/>
      <c r="C61" s="5"/>
      <c r="D61" s="5"/>
      <c r="E61" s="5"/>
      <c r="F61" s="5"/>
      <c r="G61" s="5"/>
      <c r="H61" s="5"/>
      <c r="I61" s="5"/>
      <c r="J61" s="5"/>
      <c r="K61" s="5"/>
      <c r="L61" s="5"/>
      <c r="M61" s="5"/>
    </row>
    <row r="62" spans="1:13" ht="15" customHeight="1" x14ac:dyDescent="0.2">
      <c r="A62" s="5"/>
      <c r="B62" s="5"/>
      <c r="C62" s="5"/>
      <c r="D62" s="5"/>
      <c r="E62" s="5"/>
      <c r="F62" s="5"/>
      <c r="G62" s="5"/>
      <c r="H62" s="5"/>
      <c r="I62" s="5"/>
      <c r="J62" s="5"/>
      <c r="K62" s="5"/>
      <c r="L62" s="5"/>
      <c r="M62" s="5"/>
    </row>
    <row r="63" spans="1:13" ht="15" customHeight="1" x14ac:dyDescent="0.2">
      <c r="A63" s="5"/>
      <c r="B63" s="5"/>
      <c r="C63" s="5"/>
      <c r="D63" s="5"/>
      <c r="E63" s="5"/>
      <c r="F63" s="5"/>
      <c r="G63" s="5"/>
      <c r="H63" s="5"/>
      <c r="I63" s="5"/>
      <c r="J63" s="5"/>
      <c r="K63" s="5"/>
      <c r="L63" s="5"/>
      <c r="M63" s="5"/>
    </row>
    <row r="64" spans="1:13" ht="15" customHeight="1" x14ac:dyDescent="0.2">
      <c r="A64" s="5"/>
      <c r="B64" s="5"/>
      <c r="C64" s="5"/>
      <c r="D64" s="5"/>
      <c r="E64" s="5"/>
      <c r="F64" s="5"/>
      <c r="G64" s="5"/>
      <c r="H64" s="5"/>
      <c r="I64" s="5"/>
      <c r="J64" s="5"/>
      <c r="K64" s="5"/>
      <c r="L64" s="5"/>
      <c r="M64" s="5"/>
    </row>
    <row r="65" spans="1:14" ht="15" customHeight="1" x14ac:dyDescent="0.2">
      <c r="A65" s="5"/>
      <c r="B65" s="5"/>
      <c r="C65" s="5"/>
      <c r="D65" s="5"/>
      <c r="E65" s="5"/>
      <c r="F65" s="5"/>
      <c r="G65" s="5"/>
      <c r="H65" s="5"/>
      <c r="I65" s="5"/>
      <c r="J65" s="5"/>
      <c r="K65" s="5"/>
      <c r="L65" s="5"/>
      <c r="M65" s="5"/>
    </row>
    <row r="66" spans="1:14" ht="15" customHeight="1" x14ac:dyDescent="0.2">
      <c r="A66" s="5"/>
      <c r="B66" s="5"/>
      <c r="C66" s="5"/>
      <c r="D66" s="5"/>
      <c r="E66" s="5"/>
      <c r="F66" s="5"/>
      <c r="G66" s="5"/>
      <c r="H66" s="5"/>
      <c r="I66" s="5"/>
      <c r="J66" s="5"/>
      <c r="K66" s="5"/>
      <c r="L66" s="5"/>
      <c r="M66" s="5"/>
    </row>
    <row r="67" spans="1:14" ht="15" customHeight="1" x14ac:dyDescent="0.2">
      <c r="A67" s="5"/>
      <c r="B67" s="5"/>
      <c r="C67" s="5"/>
      <c r="D67" s="5"/>
      <c r="E67" s="5"/>
      <c r="F67" s="5"/>
      <c r="G67" s="5"/>
      <c r="H67" s="5"/>
      <c r="I67" s="5"/>
      <c r="J67" s="5"/>
      <c r="K67" s="5"/>
      <c r="L67" s="5"/>
      <c r="M67" s="5"/>
    </row>
    <row r="68" spans="1:14" ht="15" customHeight="1" thickBot="1" x14ac:dyDescent="0.25">
      <c r="A68" s="5"/>
      <c r="B68" s="5"/>
      <c r="C68" s="5"/>
      <c r="D68" s="5"/>
      <c r="E68" s="5"/>
      <c r="F68" s="5"/>
      <c r="G68" s="5"/>
      <c r="H68" s="5"/>
      <c r="I68" s="5"/>
      <c r="J68" s="5"/>
      <c r="K68" s="5"/>
      <c r="L68" s="5"/>
      <c r="M68" s="5"/>
    </row>
    <row r="69" spans="1:14" ht="15" customHeight="1" thickBot="1" x14ac:dyDescent="0.3">
      <c r="A69" s="5"/>
      <c r="B69" s="657" t="s">
        <v>203</v>
      </c>
      <c r="C69" s="658"/>
      <c r="D69" s="743" t="str">
        <f>D14</f>
        <v>xxx</v>
      </c>
      <c r="E69" s="744"/>
      <c r="F69" s="744"/>
      <c r="G69" s="744"/>
      <c r="H69" s="744"/>
      <c r="I69" s="744"/>
      <c r="J69" s="745"/>
      <c r="K69" s="212"/>
      <c r="L69" s="212"/>
      <c r="M69" s="213"/>
      <c r="N69" s="147"/>
    </row>
    <row r="70" spans="1:14" ht="15" customHeight="1" thickBot="1" x14ac:dyDescent="0.25">
      <c r="A70" s="5"/>
      <c r="B70" s="146"/>
      <c r="C70" s="146"/>
      <c r="D70" s="146"/>
      <c r="E70" s="146"/>
      <c r="F70" s="146"/>
      <c r="G70" s="146"/>
      <c r="H70" s="146"/>
      <c r="I70" s="146"/>
      <c r="J70" s="146"/>
      <c r="K70" s="223"/>
      <c r="L70" s="223"/>
      <c r="M70" s="224"/>
      <c r="N70" s="147"/>
    </row>
    <row r="71" spans="1:14" ht="15" customHeight="1" thickBot="1" x14ac:dyDescent="0.25">
      <c r="A71" s="5"/>
      <c r="B71" s="633" t="s">
        <v>204</v>
      </c>
      <c r="C71" s="634"/>
      <c r="D71" s="634"/>
      <c r="E71" s="634"/>
      <c r="F71" s="634"/>
      <c r="G71" s="634"/>
      <c r="H71" s="634"/>
      <c r="I71" s="634"/>
      <c r="J71" s="635"/>
      <c r="K71" s="215"/>
      <c r="L71" s="215"/>
      <c r="M71" s="213"/>
      <c r="N71" s="146"/>
    </row>
    <row r="72" spans="1:14" ht="15" customHeight="1" thickBot="1" x14ac:dyDescent="0.25">
      <c r="A72" s="5"/>
      <c r="B72" s="146"/>
      <c r="C72" s="146"/>
      <c r="D72" s="146"/>
      <c r="E72" s="146"/>
      <c r="F72" s="146"/>
      <c r="G72" s="146"/>
      <c r="H72" s="146"/>
      <c r="I72" s="146"/>
      <c r="J72" s="146"/>
      <c r="K72" s="214"/>
      <c r="L72" s="214"/>
      <c r="M72" s="213"/>
      <c r="N72" s="146"/>
    </row>
    <row r="73" spans="1:14" ht="15" customHeight="1" x14ac:dyDescent="0.25">
      <c r="A73" s="5"/>
      <c r="B73" s="755" t="s">
        <v>74</v>
      </c>
      <c r="C73" s="756"/>
      <c r="D73" s="756"/>
      <c r="E73" s="227"/>
      <c r="F73" s="227"/>
      <c r="G73" s="150" t="s">
        <v>182</v>
      </c>
      <c r="H73" s="151">
        <v>2024</v>
      </c>
      <c r="I73" s="207" t="s">
        <v>182</v>
      </c>
      <c r="J73" s="152" t="s">
        <v>182</v>
      </c>
      <c r="K73" s="214"/>
      <c r="L73" s="214"/>
      <c r="M73" s="213"/>
      <c r="N73" s="146"/>
    </row>
    <row r="74" spans="1:14" ht="15" customHeight="1" thickBot="1" x14ac:dyDescent="0.25">
      <c r="A74" s="5"/>
      <c r="B74" s="757"/>
      <c r="C74" s="758"/>
      <c r="D74" s="758"/>
      <c r="E74" s="153"/>
      <c r="F74" s="153"/>
      <c r="G74" s="154"/>
      <c r="H74" s="155">
        <v>12</v>
      </c>
      <c r="I74" s="208">
        <v>12</v>
      </c>
      <c r="J74" s="156">
        <v>12</v>
      </c>
      <c r="K74" s="214"/>
      <c r="L74" s="214"/>
      <c r="M74" s="222"/>
      <c r="N74" s="146"/>
    </row>
    <row r="75" spans="1:14" ht="15" customHeight="1" x14ac:dyDescent="0.2">
      <c r="A75" s="5"/>
      <c r="B75" s="759" t="s">
        <v>205</v>
      </c>
      <c r="C75" s="667"/>
      <c r="D75" s="667"/>
      <c r="E75" s="667" t="s">
        <v>66</v>
      </c>
      <c r="F75" s="667"/>
      <c r="G75" s="762"/>
      <c r="H75" s="157">
        <f>SUM(H79:H83)</f>
        <v>0</v>
      </c>
      <c r="I75" s="157">
        <f>SUM(I79:I83)</f>
        <v>0</v>
      </c>
      <c r="J75" s="189">
        <f>SUM(J79:J83)</f>
        <v>0</v>
      </c>
      <c r="K75" s="216"/>
      <c r="L75" s="216"/>
      <c r="M75" s="213"/>
      <c r="N75" s="146"/>
    </row>
    <row r="76" spans="1:14" ht="15" customHeight="1" x14ac:dyDescent="0.2">
      <c r="A76" s="5"/>
      <c r="B76" s="760"/>
      <c r="C76" s="761"/>
      <c r="D76" s="761"/>
      <c r="E76" s="763" t="s">
        <v>67</v>
      </c>
      <c r="F76" s="763"/>
      <c r="G76" s="764"/>
      <c r="H76" s="52">
        <v>0</v>
      </c>
      <c r="I76" s="52">
        <v>0</v>
      </c>
      <c r="J76" s="190">
        <v>0</v>
      </c>
      <c r="K76" s="217"/>
      <c r="L76" s="217"/>
      <c r="M76" s="213"/>
      <c r="N76" s="146"/>
    </row>
    <row r="77" spans="1:14" ht="15" customHeight="1" x14ac:dyDescent="0.2">
      <c r="A77" s="5"/>
      <c r="B77" s="765" t="s">
        <v>266</v>
      </c>
      <c r="C77" s="767"/>
      <c r="D77" s="767"/>
      <c r="E77" s="767"/>
      <c r="F77" s="766"/>
      <c r="G77" s="255">
        <v>0</v>
      </c>
      <c r="H77" s="254"/>
      <c r="I77" s="252"/>
      <c r="J77" s="253"/>
      <c r="K77" s="217"/>
      <c r="L77" s="217"/>
      <c r="M77" s="213"/>
      <c r="N77" s="146"/>
    </row>
    <row r="78" spans="1:14" ht="15" customHeight="1" x14ac:dyDescent="0.2">
      <c r="A78" s="5"/>
      <c r="B78" s="765" t="s">
        <v>264</v>
      </c>
      <c r="C78" s="767"/>
      <c r="D78" s="767"/>
      <c r="E78" s="767"/>
      <c r="F78" s="766"/>
      <c r="G78" s="255">
        <v>0</v>
      </c>
      <c r="H78" s="251"/>
      <c r="I78" s="252"/>
      <c r="J78" s="253"/>
      <c r="K78" s="217"/>
      <c r="L78" s="217"/>
      <c r="M78" s="213"/>
      <c r="N78" s="146"/>
    </row>
    <row r="79" spans="1:14" ht="15" customHeight="1" x14ac:dyDescent="0.2">
      <c r="A79" s="5"/>
      <c r="B79" s="765" t="s">
        <v>73</v>
      </c>
      <c r="C79" s="766"/>
      <c r="D79" s="158">
        <v>0</v>
      </c>
      <c r="E79" s="767" t="s">
        <v>263</v>
      </c>
      <c r="F79" s="766"/>
      <c r="G79" s="259">
        <f>IF(G77*G78=0,0,ROUND(1/G77*G78,3))</f>
        <v>0</v>
      </c>
      <c r="H79" s="256"/>
      <c r="I79" s="257"/>
      <c r="J79" s="258"/>
      <c r="K79" s="218"/>
      <c r="L79" s="218"/>
      <c r="M79" s="213"/>
      <c r="N79" s="146"/>
    </row>
    <row r="80" spans="1:14" ht="15" customHeight="1" x14ac:dyDescent="0.2">
      <c r="A80" s="5"/>
      <c r="B80" s="768" t="s">
        <v>206</v>
      </c>
      <c r="C80" s="769"/>
      <c r="D80" s="769"/>
      <c r="E80" s="769"/>
      <c r="F80" s="769"/>
      <c r="G80" s="770"/>
      <c r="H80" s="159">
        <v>0</v>
      </c>
      <c r="I80" s="162">
        <v>0</v>
      </c>
      <c r="J80" s="191">
        <v>0</v>
      </c>
      <c r="K80" s="216"/>
      <c r="L80" s="216"/>
      <c r="M80" s="213"/>
      <c r="N80" s="146"/>
    </row>
    <row r="81" spans="1:14" ht="15" customHeight="1" x14ac:dyDescent="0.2">
      <c r="A81" s="5"/>
      <c r="B81" s="768" t="s">
        <v>207</v>
      </c>
      <c r="C81" s="769"/>
      <c r="D81" s="769"/>
      <c r="E81" s="769"/>
      <c r="F81" s="769"/>
      <c r="G81" s="770"/>
      <c r="H81" s="159">
        <v>0</v>
      </c>
      <c r="I81" s="162">
        <v>0</v>
      </c>
      <c r="J81" s="191">
        <v>0</v>
      </c>
      <c r="K81" s="216"/>
      <c r="L81" s="216"/>
      <c r="M81" s="213"/>
      <c r="N81" s="146"/>
    </row>
    <row r="82" spans="1:14" ht="15" customHeight="1" x14ac:dyDescent="0.2">
      <c r="A82" s="5"/>
      <c r="B82" s="660" t="s">
        <v>208</v>
      </c>
      <c r="C82" s="661"/>
      <c r="D82" s="661"/>
      <c r="E82" s="661"/>
      <c r="F82" s="661"/>
      <c r="G82" s="662"/>
      <c r="H82" s="51">
        <v>0</v>
      </c>
      <c r="I82" s="54">
        <v>0</v>
      </c>
      <c r="J82" s="192">
        <v>0</v>
      </c>
      <c r="K82" s="218"/>
      <c r="L82" s="218"/>
      <c r="M82" s="213"/>
      <c r="N82" s="146"/>
    </row>
    <row r="83" spans="1:14" ht="15" customHeight="1" thickBot="1" x14ac:dyDescent="0.25">
      <c r="A83" s="5"/>
      <c r="B83" s="663" t="s">
        <v>209</v>
      </c>
      <c r="C83" s="664"/>
      <c r="D83" s="664"/>
      <c r="E83" s="664"/>
      <c r="F83" s="664"/>
      <c r="G83" s="665"/>
      <c r="H83" s="53">
        <v>0</v>
      </c>
      <c r="I83" s="55">
        <v>0</v>
      </c>
      <c r="J83" s="193">
        <v>0</v>
      </c>
      <c r="K83" s="218"/>
      <c r="L83" s="218"/>
      <c r="M83" s="213"/>
      <c r="N83" s="146"/>
    </row>
    <row r="84" spans="1:14" ht="15" customHeight="1" x14ac:dyDescent="0.2">
      <c r="A84" s="5"/>
      <c r="B84" s="666" t="s">
        <v>210</v>
      </c>
      <c r="C84" s="667"/>
      <c r="D84" s="667"/>
      <c r="E84" s="667" t="s">
        <v>66</v>
      </c>
      <c r="F84" s="667"/>
      <c r="G84" s="762"/>
      <c r="H84" s="157">
        <f>H86+H87+H88+H93+H97+H112+H113+H114</f>
        <v>0</v>
      </c>
      <c r="I84" s="157">
        <f>I86+I87+I88+I93+I97+I112+I113+I114</f>
        <v>0</v>
      </c>
      <c r="J84" s="189">
        <f>J86+J87+J88+J93+J97+J112+J113+J114</f>
        <v>0</v>
      </c>
      <c r="K84" s="216"/>
      <c r="L84" s="216"/>
      <c r="M84" s="213"/>
      <c r="N84" s="146"/>
    </row>
    <row r="85" spans="1:14" ht="15" customHeight="1" thickBot="1" x14ac:dyDescent="0.25">
      <c r="A85" s="5"/>
      <c r="B85" s="668"/>
      <c r="C85" s="669"/>
      <c r="D85" s="669"/>
      <c r="E85" s="771" t="s">
        <v>67</v>
      </c>
      <c r="F85" s="771"/>
      <c r="G85" s="772"/>
      <c r="H85" s="160">
        <v>0</v>
      </c>
      <c r="I85" s="160">
        <v>0</v>
      </c>
      <c r="J85" s="194">
        <v>0</v>
      </c>
      <c r="K85" s="217"/>
      <c r="L85" s="217"/>
      <c r="M85" s="213"/>
      <c r="N85" s="146"/>
    </row>
    <row r="86" spans="1:14" ht="22.5" customHeight="1" x14ac:dyDescent="0.2">
      <c r="A86" s="5"/>
      <c r="B86" s="751" t="s">
        <v>211</v>
      </c>
      <c r="C86" s="752"/>
      <c r="D86" s="752"/>
      <c r="E86" s="773" t="s">
        <v>70</v>
      </c>
      <c r="F86" s="773"/>
      <c r="G86" s="774"/>
      <c r="H86" s="161">
        <v>0</v>
      </c>
      <c r="I86" s="161">
        <v>0</v>
      </c>
      <c r="J86" s="195">
        <v>0</v>
      </c>
      <c r="K86" s="216"/>
      <c r="L86" s="216"/>
      <c r="M86" s="213"/>
      <c r="N86" s="146"/>
    </row>
    <row r="87" spans="1:14" ht="15" customHeight="1" x14ac:dyDescent="0.2">
      <c r="A87" s="5"/>
      <c r="B87" s="753" t="s">
        <v>212</v>
      </c>
      <c r="C87" s="754"/>
      <c r="D87" s="754"/>
      <c r="E87" s="642" t="s">
        <v>68</v>
      </c>
      <c r="F87" s="642"/>
      <c r="G87" s="643"/>
      <c r="H87" s="162">
        <v>0</v>
      </c>
      <c r="I87" s="162">
        <v>0</v>
      </c>
      <c r="J87" s="191">
        <v>0</v>
      </c>
      <c r="K87" s="216"/>
      <c r="L87" s="216"/>
      <c r="M87" s="213"/>
      <c r="N87" s="146"/>
    </row>
    <row r="88" spans="1:14" ht="15" customHeight="1" x14ac:dyDescent="0.2">
      <c r="A88" s="5"/>
      <c r="B88" s="163" t="s">
        <v>213</v>
      </c>
      <c r="C88" s="164"/>
      <c r="D88" s="164"/>
      <c r="E88" s="164"/>
      <c r="F88" s="164"/>
      <c r="G88" s="164"/>
      <c r="H88" s="165">
        <f>SUM(H89:H92)</f>
        <v>0</v>
      </c>
      <c r="I88" s="165">
        <f>SUM(I89:I92)</f>
        <v>0</v>
      </c>
      <c r="J88" s="196">
        <f>SUM(J89:J92)</f>
        <v>0</v>
      </c>
      <c r="K88" s="216"/>
      <c r="L88" s="216"/>
      <c r="M88" s="213"/>
      <c r="N88" s="146"/>
    </row>
    <row r="89" spans="1:14" ht="22.5" customHeight="1" x14ac:dyDescent="0.2">
      <c r="A89" s="5"/>
      <c r="B89" s="670" t="s">
        <v>214</v>
      </c>
      <c r="C89" s="671"/>
      <c r="D89" s="671"/>
      <c r="E89" s="775" t="s">
        <v>69</v>
      </c>
      <c r="F89" s="775"/>
      <c r="G89" s="776"/>
      <c r="H89" s="166">
        <v>0</v>
      </c>
      <c r="I89" s="166">
        <v>0</v>
      </c>
      <c r="J89" s="197">
        <v>0</v>
      </c>
      <c r="K89" s="218"/>
      <c r="L89" s="218"/>
      <c r="M89" s="213"/>
      <c r="N89" s="146"/>
    </row>
    <row r="90" spans="1:14" ht="15" customHeight="1" x14ac:dyDescent="0.2">
      <c r="A90" s="5"/>
      <c r="B90" s="670" t="s">
        <v>215</v>
      </c>
      <c r="C90" s="672"/>
      <c r="D90" s="672"/>
      <c r="E90" s="642" t="s">
        <v>170</v>
      </c>
      <c r="F90" s="642"/>
      <c r="G90" s="642"/>
      <c r="H90" s="166">
        <v>0</v>
      </c>
      <c r="I90" s="166">
        <v>0</v>
      </c>
      <c r="J90" s="197">
        <v>0</v>
      </c>
      <c r="K90" s="217" t="str">
        <f>IF((H90-1200*H74/12)&gt;0,H90-1200*H74/12," ")</f>
        <v xml:space="preserve"> </v>
      </c>
      <c r="L90" s="217" t="str">
        <f>IF((I90-1200*I74/12)&gt;0,I90-1200*I74/12," ")</f>
        <v xml:space="preserve"> </v>
      </c>
      <c r="M90" s="221" t="str">
        <f>IF((J90-1200*J74/12)&gt;0,J90-1200*J74/12," ")</f>
        <v xml:space="preserve"> </v>
      </c>
      <c r="N90" s="146"/>
    </row>
    <row r="91" spans="1:14" ht="22.5" customHeight="1" x14ac:dyDescent="0.2">
      <c r="A91" s="5"/>
      <c r="B91" s="674" t="s">
        <v>216</v>
      </c>
      <c r="C91" s="675"/>
      <c r="D91" s="675"/>
      <c r="E91" s="676" t="s">
        <v>217</v>
      </c>
      <c r="F91" s="676"/>
      <c r="G91" s="677"/>
      <c r="H91" s="167">
        <v>0</v>
      </c>
      <c r="I91" s="167">
        <v>0</v>
      </c>
      <c r="J91" s="198">
        <v>0</v>
      </c>
      <c r="K91" s="217" t="str">
        <f>IF((H91-2500*H74/12)&gt;0,H91-2500*H74/12," ")</f>
        <v xml:space="preserve"> </v>
      </c>
      <c r="L91" s="217" t="str">
        <f>IF((I91-2500*I74/12)&gt;0,I91-2500*I74/12," ")</f>
        <v xml:space="preserve"> </v>
      </c>
      <c r="M91" s="217" t="str">
        <f>IF((J91-2500*J74/12)&gt;0,J91-2500*J74/12," ")</f>
        <v xml:space="preserve"> </v>
      </c>
      <c r="N91" s="146"/>
    </row>
    <row r="92" spans="1:14" ht="22.5" customHeight="1" x14ac:dyDescent="0.2">
      <c r="A92" s="5"/>
      <c r="B92" s="674" t="s">
        <v>218</v>
      </c>
      <c r="C92" s="675"/>
      <c r="D92" s="675"/>
      <c r="E92" s="678" t="s">
        <v>173</v>
      </c>
      <c r="F92" s="678"/>
      <c r="G92" s="679"/>
      <c r="H92" s="167">
        <v>0</v>
      </c>
      <c r="I92" s="167">
        <v>0</v>
      </c>
      <c r="J92" s="198">
        <v>0</v>
      </c>
      <c r="K92" s="217" t="str">
        <f>IF(H92-(750*G79*H74/12)&gt;0,H92-(750*G79*H74/12)," ")</f>
        <v xml:space="preserve"> </v>
      </c>
      <c r="L92" s="217" t="str">
        <f>IF(I92-(750*G79*I74/12)&gt;0,I92-(750*G79*I74/12)," ")</f>
        <v xml:space="preserve"> </v>
      </c>
      <c r="M92" s="217" t="str">
        <f>IF(J92-(750*G79*J74/12)&gt;0,J92-(750*G79*J74/12)," ")</f>
        <v xml:space="preserve"> </v>
      </c>
      <c r="N92" s="146"/>
    </row>
    <row r="93" spans="1:14" ht="15" customHeight="1" x14ac:dyDescent="0.2">
      <c r="A93" s="5"/>
      <c r="B93" s="163" t="s">
        <v>219</v>
      </c>
      <c r="C93" s="164"/>
      <c r="D93" s="164"/>
      <c r="E93" s="164"/>
      <c r="F93" s="164"/>
      <c r="G93" s="164"/>
      <c r="H93" s="165">
        <f>SUM(H94:H96)</f>
        <v>0</v>
      </c>
      <c r="I93" s="165">
        <f>SUM(I94:I96)</f>
        <v>0</v>
      </c>
      <c r="J93" s="196">
        <f>SUM(J94:J96)</f>
        <v>0</v>
      </c>
      <c r="K93" s="216"/>
      <c r="L93" s="216"/>
      <c r="M93" s="213"/>
      <c r="N93" s="146"/>
    </row>
    <row r="94" spans="1:14" ht="22.5" customHeight="1" x14ac:dyDescent="0.2">
      <c r="A94" s="5"/>
      <c r="B94" s="670" t="s">
        <v>220</v>
      </c>
      <c r="C94" s="671"/>
      <c r="D94" s="671"/>
      <c r="E94" s="680" t="s">
        <v>168</v>
      </c>
      <c r="F94" s="680"/>
      <c r="G94" s="681"/>
      <c r="H94" s="166">
        <v>0</v>
      </c>
      <c r="I94" s="166">
        <v>0</v>
      </c>
      <c r="J94" s="197">
        <v>0</v>
      </c>
      <c r="K94" s="217" t="str">
        <f>IF(H94-(150*D79*H74/12)&gt;0,H94-(150*D79*H74/12)," ")</f>
        <v xml:space="preserve"> </v>
      </c>
      <c r="L94" s="217" t="str">
        <f>IF(I94-(150*D79*I74/12)&gt;0,I94-(150*D79*I74/12)," ")</f>
        <v xml:space="preserve"> </v>
      </c>
      <c r="M94" s="217" t="str">
        <f>IF(J94-(150*D79*J74/12)&gt;0,J94-(150*D79*J74/12)," ")</f>
        <v xml:space="preserve"> </v>
      </c>
      <c r="N94" s="146"/>
    </row>
    <row r="95" spans="1:14" ht="15" customHeight="1" x14ac:dyDescent="0.2">
      <c r="A95" s="5"/>
      <c r="B95" s="670" t="s">
        <v>221</v>
      </c>
      <c r="C95" s="671"/>
      <c r="D95" s="671"/>
      <c r="E95" s="642" t="s">
        <v>169</v>
      </c>
      <c r="F95" s="642"/>
      <c r="G95" s="643"/>
      <c r="H95" s="166">
        <v>0</v>
      </c>
      <c r="I95" s="166">
        <v>0</v>
      </c>
      <c r="J95" s="197">
        <v>0</v>
      </c>
      <c r="K95" s="217" t="str">
        <f>IF((H95-250*H74/12)&gt;0,H95-250*H74/12," ")</f>
        <v xml:space="preserve"> </v>
      </c>
      <c r="L95" s="217" t="str">
        <f>IF((I95-250*I74/12)&gt;0,I95-250*I74/12," ")</f>
        <v xml:space="preserve"> </v>
      </c>
      <c r="M95" s="217" t="str">
        <f>IF((J95-250*J74/12)&gt;0,J95-250*J74/12," ")</f>
        <v xml:space="preserve"> </v>
      </c>
      <c r="N95" s="146"/>
    </row>
    <row r="96" spans="1:14" ht="22.5" customHeight="1" x14ac:dyDescent="0.2">
      <c r="A96" s="5"/>
      <c r="B96" s="670" t="s">
        <v>222</v>
      </c>
      <c r="C96" s="671"/>
      <c r="D96" s="671"/>
      <c r="E96" s="678" t="s">
        <v>174</v>
      </c>
      <c r="F96" s="678"/>
      <c r="G96" s="679"/>
      <c r="H96" s="167">
        <v>0</v>
      </c>
      <c r="I96" s="167">
        <v>0</v>
      </c>
      <c r="J96" s="198">
        <v>0</v>
      </c>
      <c r="K96" s="217" t="str">
        <f>IF(H96-(250*D79*H74/12)&gt;0,H96-(250*D79*H74/12)," ")</f>
        <v xml:space="preserve"> </v>
      </c>
      <c r="L96" s="217" t="str">
        <f>IF(I96-(250*D79*I74/12)&gt;0,I96-(250*D79*I74/12)," ")</f>
        <v xml:space="preserve"> </v>
      </c>
      <c r="M96" s="217" t="str">
        <f>IF(J96-(250*D79*J74/12)&gt;0,J96-(250*D79*J74/12)," ")</f>
        <v xml:space="preserve"> </v>
      </c>
      <c r="N96" s="146"/>
    </row>
    <row r="97" spans="1:14" ht="15" customHeight="1" x14ac:dyDescent="0.2">
      <c r="A97" s="5"/>
      <c r="B97" s="163" t="s">
        <v>223</v>
      </c>
      <c r="C97" s="164"/>
      <c r="D97" s="164"/>
      <c r="E97" s="164"/>
      <c r="F97" s="164"/>
      <c r="G97" s="164"/>
      <c r="H97" s="165">
        <f>SUM(H98:H111)</f>
        <v>0</v>
      </c>
      <c r="I97" s="165">
        <f>SUM(I98:I111)</f>
        <v>0</v>
      </c>
      <c r="J97" s="196">
        <f>SUM(J98:J111)</f>
        <v>0</v>
      </c>
      <c r="K97" s="216"/>
      <c r="L97" s="216"/>
      <c r="M97" s="213"/>
      <c r="N97" s="146"/>
    </row>
    <row r="98" spans="1:14" s="6" customFormat="1" ht="15" customHeight="1" x14ac:dyDescent="0.2">
      <c r="A98" s="7"/>
      <c r="B98" s="670" t="s">
        <v>224</v>
      </c>
      <c r="C98" s="671"/>
      <c r="D98" s="671"/>
      <c r="E98" s="642" t="s">
        <v>68</v>
      </c>
      <c r="F98" s="642"/>
      <c r="G98" s="643"/>
      <c r="H98" s="166">
        <v>0</v>
      </c>
      <c r="I98" s="166">
        <v>0</v>
      </c>
      <c r="J98" s="197">
        <v>0</v>
      </c>
      <c r="K98" s="218"/>
      <c r="L98" s="218"/>
      <c r="M98" s="213"/>
      <c r="N98" s="168"/>
    </row>
    <row r="99" spans="1:14" ht="15" customHeight="1" x14ac:dyDescent="0.2">
      <c r="A99" s="5"/>
      <c r="B99" s="670" t="s">
        <v>225</v>
      </c>
      <c r="C99" s="671"/>
      <c r="D99" s="671"/>
      <c r="E99" s="642" t="s">
        <v>68</v>
      </c>
      <c r="F99" s="642"/>
      <c r="G99" s="643"/>
      <c r="H99" s="166">
        <v>0</v>
      </c>
      <c r="I99" s="166">
        <v>0</v>
      </c>
      <c r="J99" s="197">
        <v>0</v>
      </c>
      <c r="K99" s="218"/>
      <c r="L99" s="218"/>
      <c r="M99" s="213"/>
      <c r="N99" s="146"/>
    </row>
    <row r="100" spans="1:14" ht="37.5" customHeight="1" x14ac:dyDescent="0.2">
      <c r="A100" s="5"/>
      <c r="B100" s="777" t="s">
        <v>226</v>
      </c>
      <c r="C100" s="778"/>
      <c r="D100" s="778"/>
      <c r="E100" s="642" t="s">
        <v>167</v>
      </c>
      <c r="F100" s="642"/>
      <c r="G100" s="643"/>
      <c r="H100" s="166">
        <v>0</v>
      </c>
      <c r="I100" s="166">
        <v>0</v>
      </c>
      <c r="J100" s="197">
        <v>0</v>
      </c>
      <c r="K100" s="217" t="str">
        <f>IF((H100-1000*H74/12)&gt;0,H100-1000*H74/12," ")</f>
        <v xml:space="preserve"> </v>
      </c>
      <c r="L100" s="217" t="str">
        <f>IF((I100-1000*I74/12)&gt;0,I100-1000*I74/12," ")</f>
        <v xml:space="preserve"> </v>
      </c>
      <c r="M100" s="217" t="str">
        <f>IF((J100-1000*J74/12)&gt;0,J100-1000*J74/12," ")</f>
        <v xml:space="preserve"> </v>
      </c>
      <c r="N100" s="146"/>
    </row>
    <row r="101" spans="1:14" ht="15" customHeight="1" x14ac:dyDescent="0.2">
      <c r="A101" s="5"/>
      <c r="B101" s="670" t="s">
        <v>227</v>
      </c>
      <c r="C101" s="671"/>
      <c r="D101" s="671"/>
      <c r="E101" s="642" t="s">
        <v>68</v>
      </c>
      <c r="F101" s="642"/>
      <c r="G101" s="643"/>
      <c r="H101" s="166">
        <v>0</v>
      </c>
      <c r="I101" s="166">
        <v>0</v>
      </c>
      <c r="J101" s="197">
        <v>0</v>
      </c>
      <c r="K101" s="218"/>
      <c r="L101" s="218"/>
      <c r="M101" s="213"/>
      <c r="N101" s="146"/>
    </row>
    <row r="102" spans="1:14" ht="15" customHeight="1" x14ac:dyDescent="0.2">
      <c r="A102" s="5"/>
      <c r="B102" s="670" t="s">
        <v>228</v>
      </c>
      <c r="C102" s="672"/>
      <c r="D102" s="672"/>
      <c r="E102" s="642" t="s">
        <v>68</v>
      </c>
      <c r="F102" s="642"/>
      <c r="G102" s="643"/>
      <c r="H102" s="166">
        <v>0</v>
      </c>
      <c r="I102" s="166">
        <v>0</v>
      </c>
      <c r="J102" s="197">
        <v>0</v>
      </c>
      <c r="K102" s="218"/>
      <c r="L102" s="218"/>
      <c r="M102" s="213"/>
      <c r="N102" s="146"/>
    </row>
    <row r="103" spans="1:14" ht="15" customHeight="1" x14ac:dyDescent="0.2">
      <c r="A103" s="5"/>
      <c r="B103" s="670" t="s">
        <v>229</v>
      </c>
      <c r="C103" s="672"/>
      <c r="D103" s="672"/>
      <c r="E103" s="642" t="s">
        <v>68</v>
      </c>
      <c r="F103" s="642"/>
      <c r="G103" s="643"/>
      <c r="H103" s="166">
        <v>0</v>
      </c>
      <c r="I103" s="166">
        <v>0</v>
      </c>
      <c r="J103" s="197">
        <v>0</v>
      </c>
      <c r="K103" s="218"/>
      <c r="L103" s="218"/>
      <c r="M103" s="213"/>
      <c r="N103" s="146"/>
    </row>
    <row r="104" spans="1:14" ht="15" customHeight="1" x14ac:dyDescent="0.2">
      <c r="A104" s="5"/>
      <c r="B104" s="670" t="s">
        <v>230</v>
      </c>
      <c r="C104" s="672"/>
      <c r="D104" s="672"/>
      <c r="E104" s="642" t="s">
        <v>68</v>
      </c>
      <c r="F104" s="642"/>
      <c r="G104" s="643"/>
      <c r="H104" s="166">
        <v>0</v>
      </c>
      <c r="I104" s="166">
        <v>0</v>
      </c>
      <c r="J104" s="197">
        <v>0</v>
      </c>
      <c r="K104" s="218"/>
      <c r="L104" s="218"/>
      <c r="M104" s="213"/>
      <c r="N104" s="146"/>
    </row>
    <row r="105" spans="1:14" ht="22.5" customHeight="1" x14ac:dyDescent="0.2">
      <c r="A105" s="5"/>
      <c r="B105" s="674" t="s">
        <v>231</v>
      </c>
      <c r="C105" s="676"/>
      <c r="D105" s="676"/>
      <c r="E105" s="642" t="s">
        <v>68</v>
      </c>
      <c r="F105" s="642"/>
      <c r="G105" s="643"/>
      <c r="H105" s="166">
        <v>0</v>
      </c>
      <c r="I105" s="166">
        <v>0</v>
      </c>
      <c r="J105" s="197">
        <v>0</v>
      </c>
      <c r="K105" s="218"/>
      <c r="L105" s="218"/>
      <c r="M105" s="213"/>
      <c r="N105" s="146"/>
    </row>
    <row r="106" spans="1:14" ht="15" customHeight="1" x14ac:dyDescent="0.2">
      <c r="A106" s="5"/>
      <c r="B106" s="670" t="s">
        <v>232</v>
      </c>
      <c r="C106" s="671"/>
      <c r="D106" s="671"/>
      <c r="E106" s="642" t="s">
        <v>171</v>
      </c>
      <c r="F106" s="642"/>
      <c r="G106" s="642"/>
      <c r="H106" s="166">
        <v>0</v>
      </c>
      <c r="I106" s="166">
        <v>0</v>
      </c>
      <c r="J106" s="197">
        <v>0</v>
      </c>
      <c r="K106" s="217" t="str">
        <f>IF((H106-1300*H74/12)&gt;0,H106-1300*H74/12," ")</f>
        <v xml:space="preserve"> </v>
      </c>
      <c r="L106" s="217" t="str">
        <f>IF((I106-1300*I74/12)&gt;0,I106-1300*I74/12," ")</f>
        <v xml:space="preserve"> </v>
      </c>
      <c r="M106" s="217" t="str">
        <f>IF((J106-1300*J74/12)&gt;0,J106-1300*J74/12," ")</f>
        <v xml:space="preserve"> </v>
      </c>
      <c r="N106" s="146"/>
    </row>
    <row r="107" spans="1:14" ht="15" customHeight="1" x14ac:dyDescent="0.2">
      <c r="A107" s="5"/>
      <c r="B107" s="670" t="s">
        <v>233</v>
      </c>
      <c r="C107" s="671"/>
      <c r="D107" s="671"/>
      <c r="E107" s="642" t="s">
        <v>68</v>
      </c>
      <c r="F107" s="642"/>
      <c r="G107" s="643"/>
      <c r="H107" s="166">
        <v>0</v>
      </c>
      <c r="I107" s="166">
        <v>0</v>
      </c>
      <c r="J107" s="197">
        <v>0</v>
      </c>
      <c r="K107" s="218"/>
      <c r="L107" s="218"/>
      <c r="M107" s="213"/>
      <c r="N107" s="146"/>
    </row>
    <row r="108" spans="1:14" ht="15" customHeight="1" x14ac:dyDescent="0.2">
      <c r="A108" s="5"/>
      <c r="B108" s="670" t="s">
        <v>234</v>
      </c>
      <c r="C108" s="671"/>
      <c r="D108" s="671"/>
      <c r="E108" s="672" t="s">
        <v>267</v>
      </c>
      <c r="F108" s="672"/>
      <c r="G108" s="673"/>
      <c r="H108" s="167">
        <v>0</v>
      </c>
      <c r="I108" s="167">
        <v>0</v>
      </c>
      <c r="J108" s="198">
        <v>0</v>
      </c>
      <c r="K108" s="217" t="str">
        <f>IF((H108-69.96*H74/12)&gt;0,H108-69.96*H74/12," ")</f>
        <v xml:space="preserve"> </v>
      </c>
      <c r="L108" s="217" t="str">
        <f>IF((I108-69.96*I74/12)&gt;0,I108-69.96*I74/12," ")</f>
        <v xml:space="preserve"> </v>
      </c>
      <c r="M108" s="217" t="str">
        <f>IF((J108-69.96*I74/12)&gt;0,J108-69.96*J74/12," ")</f>
        <v xml:space="preserve"> </v>
      </c>
      <c r="N108" s="146"/>
    </row>
    <row r="109" spans="1:14" ht="15" customHeight="1" x14ac:dyDescent="0.2">
      <c r="A109" s="5"/>
      <c r="B109" s="670" t="s">
        <v>235</v>
      </c>
      <c r="C109" s="671"/>
      <c r="D109" s="671"/>
      <c r="E109" s="672" t="s">
        <v>172</v>
      </c>
      <c r="F109" s="672"/>
      <c r="G109" s="673"/>
      <c r="H109" s="167">
        <v>0</v>
      </c>
      <c r="I109" s="167">
        <v>0</v>
      </c>
      <c r="J109" s="198">
        <v>0</v>
      </c>
      <c r="K109" s="217" t="str">
        <f>IF((H109-50*H74/12)&gt;0,H109-50*H74/12," ")</f>
        <v xml:space="preserve"> </v>
      </c>
      <c r="L109" s="217" t="str">
        <f>IF((I109-50*I74/12)&gt;0,I109-50*I74/12," ")</f>
        <v xml:space="preserve"> </v>
      </c>
      <c r="M109" s="217" t="str">
        <f>IF((J109-50*J74/12)&gt;0,J109-50*J74/12," ")</f>
        <v xml:space="preserve"> </v>
      </c>
      <c r="N109" s="146"/>
    </row>
    <row r="110" spans="1:14" ht="22.5" customHeight="1" x14ac:dyDescent="0.2">
      <c r="A110" s="5"/>
      <c r="B110" s="670" t="s">
        <v>236</v>
      </c>
      <c r="C110" s="671"/>
      <c r="D110" s="671"/>
      <c r="E110" s="676" t="s">
        <v>71</v>
      </c>
      <c r="F110" s="676"/>
      <c r="G110" s="677"/>
      <c r="H110" s="167">
        <v>0</v>
      </c>
      <c r="I110" s="167">
        <v>0</v>
      </c>
      <c r="J110" s="198">
        <v>0</v>
      </c>
      <c r="K110" s="219"/>
      <c r="L110" s="219"/>
      <c r="M110" s="213"/>
      <c r="N110" s="146"/>
    </row>
    <row r="111" spans="1:14" ht="22.5" customHeight="1" x14ac:dyDescent="0.2">
      <c r="A111" s="5"/>
      <c r="B111" s="777" t="s">
        <v>237</v>
      </c>
      <c r="C111" s="778"/>
      <c r="D111" s="778"/>
      <c r="E111" s="672" t="s">
        <v>72</v>
      </c>
      <c r="F111" s="672"/>
      <c r="G111" s="673"/>
      <c r="H111" s="167">
        <v>0</v>
      </c>
      <c r="I111" s="167">
        <v>0</v>
      </c>
      <c r="J111" s="198">
        <v>0</v>
      </c>
      <c r="K111" s="219"/>
      <c r="L111" s="219"/>
      <c r="M111" s="213"/>
      <c r="N111" s="146"/>
    </row>
    <row r="112" spans="1:14" ht="22.5" customHeight="1" x14ac:dyDescent="0.2">
      <c r="A112" s="5"/>
      <c r="B112" s="792" t="s">
        <v>238</v>
      </c>
      <c r="C112" s="793"/>
      <c r="D112" s="793"/>
      <c r="E112" s="794" t="s">
        <v>175</v>
      </c>
      <c r="F112" s="794"/>
      <c r="G112" s="795"/>
      <c r="H112" s="169">
        <v>0</v>
      </c>
      <c r="I112" s="169">
        <v>0</v>
      </c>
      <c r="J112" s="199">
        <v>0</v>
      </c>
      <c r="K112" s="170" t="str">
        <f>IF((H80+H82)*H112&lt;&gt;0,IF((1/(H80+H82)*H112&gt;5%),(1/(H80+H82)*H112)," ")," ")</f>
        <v xml:space="preserve"> </v>
      </c>
      <c r="L112" s="170" t="str">
        <f>IF((I80+I82)*I112&lt;&gt;0,IF((1/(I80+I82)*I112&gt;5%),(1/(I80+I82)*I112)," ")," ")</f>
        <v xml:space="preserve"> </v>
      </c>
      <c r="M112" s="170" t="str">
        <f>IF((J80+J82)*J112&lt;&gt;0,IF((1/(J80+J82)*J112&gt;5%),(1/(J80+J82)*J112)," ")," ")</f>
        <v xml:space="preserve"> </v>
      </c>
      <c r="N112" s="146"/>
    </row>
    <row r="113" spans="1:14" ht="60" customHeight="1" x14ac:dyDescent="0.2">
      <c r="A113" s="5"/>
      <c r="B113" s="796" t="s">
        <v>239</v>
      </c>
      <c r="C113" s="797"/>
      <c r="D113" s="797"/>
      <c r="E113" s="798" t="s">
        <v>240</v>
      </c>
      <c r="F113" s="798"/>
      <c r="G113" s="799"/>
      <c r="H113" s="171">
        <v>0</v>
      </c>
      <c r="I113" s="171">
        <v>0</v>
      </c>
      <c r="J113" s="200">
        <v>0</v>
      </c>
      <c r="K113" s="220"/>
      <c r="L113" s="220"/>
      <c r="M113" s="213"/>
      <c r="N113" s="146"/>
    </row>
    <row r="114" spans="1:14" ht="24.95" customHeight="1" thickBot="1" x14ac:dyDescent="0.25">
      <c r="A114" s="5"/>
      <c r="B114" s="800" t="s">
        <v>241</v>
      </c>
      <c r="C114" s="801"/>
      <c r="D114" s="801"/>
      <c r="E114" s="802" t="s">
        <v>242</v>
      </c>
      <c r="F114" s="802"/>
      <c r="G114" s="802"/>
      <c r="H114" s="172">
        <v>0</v>
      </c>
      <c r="I114" s="172">
        <v>0</v>
      </c>
      <c r="J114" s="201">
        <v>0</v>
      </c>
      <c r="K114" s="220"/>
      <c r="L114" s="220"/>
      <c r="M114" s="213"/>
      <c r="N114" s="146"/>
    </row>
    <row r="115" spans="1:14" ht="15" customHeight="1" x14ac:dyDescent="0.2">
      <c r="A115" s="5"/>
      <c r="B115" s="803" t="s">
        <v>243</v>
      </c>
      <c r="C115" s="788"/>
      <c r="D115" s="788"/>
      <c r="E115" s="788" t="s">
        <v>66</v>
      </c>
      <c r="F115" s="788"/>
      <c r="G115" s="789"/>
      <c r="H115" s="173">
        <f t="shared" ref="H115:J116" si="0">H75+H84</f>
        <v>0</v>
      </c>
      <c r="I115" s="173">
        <f t="shared" si="0"/>
        <v>0</v>
      </c>
      <c r="J115" s="202">
        <f t="shared" si="0"/>
        <v>0</v>
      </c>
      <c r="K115" s="216"/>
      <c r="L115" s="216"/>
      <c r="M115" s="213"/>
      <c r="N115" s="146"/>
    </row>
    <row r="116" spans="1:14" ht="15" customHeight="1" thickBot="1" x14ac:dyDescent="0.25">
      <c r="A116" s="5"/>
      <c r="B116" s="174"/>
      <c r="C116" s="153"/>
      <c r="D116" s="153"/>
      <c r="E116" s="790" t="s">
        <v>67</v>
      </c>
      <c r="F116" s="790"/>
      <c r="G116" s="791"/>
      <c r="H116" s="175">
        <f t="shared" si="0"/>
        <v>0</v>
      </c>
      <c r="I116" s="175">
        <f t="shared" si="0"/>
        <v>0</v>
      </c>
      <c r="J116" s="203">
        <f t="shared" si="0"/>
        <v>0</v>
      </c>
      <c r="K116" s="217"/>
      <c r="L116" s="217"/>
      <c r="M116" s="213"/>
      <c r="N116" s="146"/>
    </row>
    <row r="117" spans="1:14" ht="15" customHeight="1" x14ac:dyDescent="0.2">
      <c r="A117" s="5"/>
      <c r="B117" s="655" t="s">
        <v>244</v>
      </c>
      <c r="C117" s="656"/>
      <c r="D117" s="656"/>
      <c r="E117" s="621" t="s">
        <v>77</v>
      </c>
      <c r="F117" s="621"/>
      <c r="G117" s="622"/>
      <c r="H117" s="176">
        <f t="shared" ref="H117:J118" si="1">H137</f>
        <v>0</v>
      </c>
      <c r="I117" s="176">
        <f t="shared" si="1"/>
        <v>0</v>
      </c>
      <c r="J117" s="204">
        <f t="shared" si="1"/>
        <v>0</v>
      </c>
      <c r="K117" s="218"/>
      <c r="L117" s="218"/>
      <c r="M117" s="213"/>
      <c r="N117" s="146"/>
    </row>
    <row r="118" spans="1:14" ht="50.1" customHeight="1" thickBot="1" x14ac:dyDescent="0.25">
      <c r="A118" s="5"/>
      <c r="B118" s="779" t="s">
        <v>245</v>
      </c>
      <c r="C118" s="780"/>
      <c r="D118" s="780"/>
      <c r="E118" s="625" t="s">
        <v>179</v>
      </c>
      <c r="F118" s="625"/>
      <c r="G118" s="626"/>
      <c r="H118" s="177">
        <f t="shared" si="1"/>
        <v>0</v>
      </c>
      <c r="I118" s="177">
        <f t="shared" si="1"/>
        <v>0</v>
      </c>
      <c r="J118" s="205">
        <f t="shared" si="1"/>
        <v>0</v>
      </c>
      <c r="K118" s="218"/>
      <c r="L118" s="218"/>
      <c r="M118" s="213"/>
      <c r="N118" s="146"/>
    </row>
    <row r="119" spans="1:14" ht="15" customHeight="1" thickBot="1" x14ac:dyDescent="0.25">
      <c r="A119" s="5"/>
      <c r="B119" s="617" t="s">
        <v>246</v>
      </c>
      <c r="C119" s="618"/>
      <c r="D119" s="618"/>
      <c r="E119" s="618"/>
      <c r="F119" s="618"/>
      <c r="G119" s="619"/>
      <c r="H119" s="178">
        <f>ROUND(H115+H117+H118,2)</f>
        <v>0</v>
      </c>
      <c r="I119" s="182">
        <f>ROUND(I115+I117+I118,2)</f>
        <v>0</v>
      </c>
      <c r="J119" s="206">
        <f>ROUND(J115+J117+J118,2)</f>
        <v>0</v>
      </c>
      <c r="K119" s="216"/>
      <c r="L119" s="216"/>
      <c r="M119" s="213"/>
      <c r="N119" s="146"/>
    </row>
    <row r="120" spans="1:14" ht="15" customHeight="1" x14ac:dyDescent="0.2">
      <c r="A120" s="5"/>
      <c r="B120" s="632" t="s">
        <v>247</v>
      </c>
      <c r="C120" s="632"/>
      <c r="D120" s="632"/>
      <c r="E120" s="632"/>
      <c r="F120" s="632"/>
      <c r="G120" s="632"/>
      <c r="H120" s="632"/>
      <c r="I120" s="632"/>
      <c r="J120" s="632"/>
      <c r="K120" s="216"/>
      <c r="L120" s="216"/>
      <c r="M120" s="213"/>
      <c r="N120" s="146"/>
    </row>
    <row r="121" spans="1:14" ht="15" customHeight="1" thickBot="1" x14ac:dyDescent="0.25">
      <c r="A121" s="5"/>
      <c r="B121" s="632"/>
      <c r="C121" s="632"/>
      <c r="D121" s="632"/>
      <c r="E121" s="632"/>
      <c r="F121" s="632"/>
      <c r="G121" s="632"/>
      <c r="H121" s="632"/>
      <c r="I121" s="632"/>
      <c r="J121" s="632"/>
      <c r="K121" s="216"/>
      <c r="L121" s="216"/>
      <c r="M121" s="213"/>
      <c r="N121" s="146"/>
    </row>
    <row r="122" spans="1:14" ht="15" customHeight="1" thickBot="1" x14ac:dyDescent="0.3">
      <c r="A122" s="50"/>
      <c r="B122" s="657" t="s">
        <v>203</v>
      </c>
      <c r="C122" s="658"/>
      <c r="D122" s="636" t="str">
        <f>D69</f>
        <v>xxx</v>
      </c>
      <c r="E122" s="637"/>
      <c r="F122" s="637"/>
      <c r="G122" s="637"/>
      <c r="H122" s="637"/>
      <c r="I122" s="637"/>
      <c r="J122" s="638"/>
      <c r="K122" s="216"/>
      <c r="L122" s="216"/>
      <c r="M122" s="213"/>
      <c r="N122" s="146"/>
    </row>
    <row r="123" spans="1:14" ht="15" customHeight="1" thickBot="1" x14ac:dyDescent="0.25">
      <c r="A123" s="50"/>
      <c r="B123" s="146"/>
      <c r="C123" s="146"/>
      <c r="D123" s="146"/>
      <c r="E123" s="146"/>
      <c r="F123" s="146"/>
      <c r="G123" s="146"/>
      <c r="H123" s="146"/>
      <c r="I123" s="146"/>
      <c r="J123" s="146"/>
      <c r="K123" s="216"/>
      <c r="L123" s="216"/>
      <c r="M123" s="213"/>
      <c r="N123" s="146"/>
    </row>
    <row r="124" spans="1:14" ht="15" customHeight="1" thickBot="1" x14ac:dyDescent="0.25">
      <c r="A124" s="50"/>
      <c r="B124" s="633" t="s">
        <v>248</v>
      </c>
      <c r="C124" s="634"/>
      <c r="D124" s="634"/>
      <c r="E124" s="634"/>
      <c r="F124" s="634"/>
      <c r="G124" s="634"/>
      <c r="H124" s="634"/>
      <c r="I124" s="634"/>
      <c r="J124" s="635"/>
      <c r="K124" s="216"/>
      <c r="L124" s="216"/>
      <c r="M124" s="213"/>
      <c r="N124" s="146"/>
    </row>
    <row r="125" spans="1:14" ht="15" customHeight="1" thickBot="1" x14ac:dyDescent="0.25">
      <c r="A125" s="50"/>
      <c r="B125" s="179"/>
      <c r="C125" s="179"/>
      <c r="D125" s="179"/>
      <c r="E125" s="179"/>
      <c r="F125" s="179"/>
      <c r="G125" s="179"/>
      <c r="H125" s="179"/>
      <c r="I125" s="179"/>
      <c r="J125" s="179"/>
      <c r="K125" s="216"/>
      <c r="L125" s="216"/>
      <c r="M125" s="213"/>
      <c r="N125" s="146"/>
    </row>
    <row r="126" spans="1:14" ht="15" customHeight="1" x14ac:dyDescent="0.25">
      <c r="A126" s="50"/>
      <c r="B126" s="755" t="s">
        <v>75</v>
      </c>
      <c r="C126" s="756"/>
      <c r="D126" s="756"/>
      <c r="E126" s="804"/>
      <c r="F126" s="804"/>
      <c r="G126" s="806" t="s">
        <v>182</v>
      </c>
      <c r="H126" s="241">
        <f t="shared" ref="H126:J127" si="2">H73</f>
        <v>2024</v>
      </c>
      <c r="I126" s="241" t="str">
        <f t="shared" si="2"/>
        <v>Jahr</v>
      </c>
      <c r="J126" s="242" t="str">
        <f t="shared" si="2"/>
        <v>Jahr</v>
      </c>
      <c r="K126" s="216"/>
      <c r="L126" s="216"/>
      <c r="M126" s="213"/>
      <c r="N126" s="146"/>
    </row>
    <row r="127" spans="1:14" ht="15" customHeight="1" thickBot="1" x14ac:dyDescent="0.25">
      <c r="A127" s="5"/>
      <c r="B127" s="757"/>
      <c r="C127" s="758"/>
      <c r="D127" s="758"/>
      <c r="E127" s="805"/>
      <c r="F127" s="805"/>
      <c r="G127" s="807"/>
      <c r="H127" s="243">
        <f t="shared" si="2"/>
        <v>12</v>
      </c>
      <c r="I127" s="243">
        <f t="shared" si="2"/>
        <v>12</v>
      </c>
      <c r="J127" s="244">
        <f t="shared" si="2"/>
        <v>12</v>
      </c>
      <c r="K127" s="215"/>
      <c r="L127" s="215"/>
      <c r="M127" s="213"/>
      <c r="N127" s="146"/>
    </row>
    <row r="128" spans="1:14" ht="15" customHeight="1" thickBot="1" x14ac:dyDescent="0.3">
      <c r="A128" s="5"/>
      <c r="B128" s="785" t="s">
        <v>249</v>
      </c>
      <c r="C128" s="786"/>
      <c r="D128" s="786"/>
      <c r="E128" s="786"/>
      <c r="F128" s="786"/>
      <c r="G128" s="787"/>
      <c r="H128" s="180">
        <f>H76+H85</f>
        <v>0</v>
      </c>
      <c r="I128" s="180">
        <f>I76+I85</f>
        <v>0</v>
      </c>
      <c r="J128" s="209">
        <f>J76+J85</f>
        <v>0</v>
      </c>
      <c r="K128" s="217"/>
      <c r="L128" s="217"/>
      <c r="M128" s="213"/>
      <c r="N128" s="146"/>
    </row>
    <row r="129" spans="1:14" ht="15" customHeight="1" x14ac:dyDescent="0.25">
      <c r="A129" s="5"/>
      <c r="B129" s="781" t="s">
        <v>250</v>
      </c>
      <c r="C129" s="782"/>
      <c r="D129" s="783"/>
      <c r="E129" s="784" t="s">
        <v>76</v>
      </c>
      <c r="F129" s="782"/>
      <c r="G129" s="782"/>
      <c r="H129" s="181">
        <f>SUM(H130:H131)</f>
        <v>0</v>
      </c>
      <c r="I129" s="181">
        <f>SUM(I130:I131)</f>
        <v>0</v>
      </c>
      <c r="J129" s="210">
        <f>SUM(J130:J131)</f>
        <v>0</v>
      </c>
      <c r="K129" s="659" t="str">
        <f>IF((H139+I139+J139)*(H129+I129+J129+H132+I132+J132+H137+I137+J137+H138+I138+J138)&lt;&gt;0,IF((1/(H139+I139+J139)*(H129+I129+J129+H132+I132+J132+H137+I137+J137+H138+I138+J138))&lt;10%,1/(H139+I139+J139)*(H129+I129+J129+H132+I132+J132+H137+I137+J137+H138+I138+J138),""),"")</f>
        <v/>
      </c>
      <c r="L129" s="659"/>
      <c r="M129" s="659"/>
      <c r="N129" s="146"/>
    </row>
    <row r="130" spans="1:14" ht="15" customHeight="1" x14ac:dyDescent="0.2">
      <c r="A130" s="5"/>
      <c r="B130" s="639" t="s">
        <v>251</v>
      </c>
      <c r="C130" s="640"/>
      <c r="D130" s="641"/>
      <c r="E130" s="642"/>
      <c r="F130" s="642"/>
      <c r="G130" s="643"/>
      <c r="H130" s="54">
        <v>0</v>
      </c>
      <c r="I130" s="54">
        <v>0</v>
      </c>
      <c r="J130" s="192">
        <v>0</v>
      </c>
      <c r="K130" s="218"/>
      <c r="L130" s="218"/>
      <c r="M130" s="213"/>
      <c r="N130" s="146"/>
    </row>
    <row r="131" spans="1:14" ht="22.5" customHeight="1" thickBot="1" x14ac:dyDescent="0.25">
      <c r="A131" s="5"/>
      <c r="B131" s="623" t="s">
        <v>252</v>
      </c>
      <c r="C131" s="624"/>
      <c r="D131" s="624"/>
      <c r="E131" s="625" t="s">
        <v>78</v>
      </c>
      <c r="F131" s="625"/>
      <c r="G131" s="626"/>
      <c r="H131" s="55">
        <v>0</v>
      </c>
      <c r="I131" s="55">
        <v>0</v>
      </c>
      <c r="J131" s="193">
        <v>0</v>
      </c>
      <c r="K131" s="218"/>
      <c r="L131" s="218"/>
      <c r="M131" s="213"/>
      <c r="N131" s="146"/>
    </row>
    <row r="132" spans="1:14" ht="15" customHeight="1" x14ac:dyDescent="0.2">
      <c r="A132" s="5"/>
      <c r="B132" s="644" t="s">
        <v>253</v>
      </c>
      <c r="C132" s="645"/>
      <c r="D132" s="646"/>
      <c r="E132" s="647"/>
      <c r="F132" s="648"/>
      <c r="G132" s="648"/>
      <c r="H132" s="181">
        <f>SUM(H133:H135)</f>
        <v>0</v>
      </c>
      <c r="I132" s="181">
        <f>SUM(I133:I135)</f>
        <v>0</v>
      </c>
      <c r="J132" s="210">
        <f>SUM(J133:J135)</f>
        <v>0</v>
      </c>
      <c r="K132" s="216"/>
      <c r="L132" s="216"/>
      <c r="M132" s="213"/>
      <c r="N132" s="146"/>
    </row>
    <row r="133" spans="1:14" ht="15" customHeight="1" x14ac:dyDescent="0.2">
      <c r="A133" s="5"/>
      <c r="B133" s="649" t="s">
        <v>254</v>
      </c>
      <c r="C133" s="650"/>
      <c r="D133" s="650"/>
      <c r="E133" s="650"/>
      <c r="F133" s="650"/>
      <c r="G133" s="651"/>
      <c r="H133" s="54">
        <v>0</v>
      </c>
      <c r="I133" s="54">
        <v>0</v>
      </c>
      <c r="J133" s="192">
        <v>0</v>
      </c>
      <c r="K133" s="218"/>
      <c r="L133" s="218"/>
      <c r="M133" s="213"/>
      <c r="N133" s="146"/>
    </row>
    <row r="134" spans="1:14" ht="15" customHeight="1" x14ac:dyDescent="0.2">
      <c r="A134" s="5"/>
      <c r="B134" s="649" t="s">
        <v>255</v>
      </c>
      <c r="C134" s="650"/>
      <c r="D134" s="650"/>
      <c r="E134" s="650"/>
      <c r="F134" s="650"/>
      <c r="G134" s="651"/>
      <c r="H134" s="54">
        <v>0</v>
      </c>
      <c r="I134" s="54">
        <v>0</v>
      </c>
      <c r="J134" s="192">
        <v>0</v>
      </c>
      <c r="K134" s="218"/>
      <c r="L134" s="218"/>
      <c r="M134" s="213"/>
      <c r="N134" s="146"/>
    </row>
    <row r="135" spans="1:14" ht="15" customHeight="1" thickBot="1" x14ac:dyDescent="0.25">
      <c r="A135" s="5"/>
      <c r="B135" s="652" t="s">
        <v>256</v>
      </c>
      <c r="C135" s="653"/>
      <c r="D135" s="653"/>
      <c r="E135" s="653"/>
      <c r="F135" s="653"/>
      <c r="G135" s="654"/>
      <c r="H135" s="55">
        <v>0</v>
      </c>
      <c r="I135" s="55">
        <v>0</v>
      </c>
      <c r="J135" s="193">
        <v>0</v>
      </c>
      <c r="K135" s="218"/>
      <c r="L135" s="218"/>
      <c r="M135" s="218"/>
      <c r="N135" s="146"/>
    </row>
    <row r="136" spans="1:14" ht="15" customHeight="1" thickBot="1" x14ac:dyDescent="0.25">
      <c r="A136" s="5"/>
      <c r="B136" s="617" t="s">
        <v>257</v>
      </c>
      <c r="C136" s="618"/>
      <c r="D136" s="618"/>
      <c r="E136" s="618"/>
      <c r="F136" s="618"/>
      <c r="G136" s="619"/>
      <c r="H136" s="182">
        <f>H128+H129+H132</f>
        <v>0</v>
      </c>
      <c r="I136" s="182">
        <f>I128+I129+I132</f>
        <v>0</v>
      </c>
      <c r="J136" s="206">
        <f>J128+J129+J132</f>
        <v>0</v>
      </c>
      <c r="K136" s="218"/>
      <c r="L136" s="218"/>
      <c r="M136" s="213"/>
      <c r="N136" s="146"/>
    </row>
    <row r="137" spans="1:14" ht="15" customHeight="1" x14ac:dyDescent="0.2">
      <c r="A137" s="5"/>
      <c r="B137" s="620" t="s">
        <v>258</v>
      </c>
      <c r="C137" s="621"/>
      <c r="D137" s="621"/>
      <c r="E137" s="621" t="s">
        <v>77</v>
      </c>
      <c r="F137" s="621"/>
      <c r="G137" s="622"/>
      <c r="H137" s="183">
        <v>0</v>
      </c>
      <c r="I137" s="183">
        <v>0</v>
      </c>
      <c r="J137" s="211">
        <v>0</v>
      </c>
      <c r="K137" s="218"/>
      <c r="L137" s="218"/>
      <c r="M137" s="213"/>
      <c r="N137" s="146"/>
    </row>
    <row r="138" spans="1:14" ht="50.1" customHeight="1" thickBot="1" x14ac:dyDescent="0.25">
      <c r="A138" s="5"/>
      <c r="B138" s="623" t="s">
        <v>259</v>
      </c>
      <c r="C138" s="624"/>
      <c r="D138" s="624"/>
      <c r="E138" s="625" t="s">
        <v>179</v>
      </c>
      <c r="F138" s="625"/>
      <c r="G138" s="626"/>
      <c r="H138" s="55">
        <v>0</v>
      </c>
      <c r="I138" s="55">
        <v>0</v>
      </c>
      <c r="J138" s="193">
        <v>0</v>
      </c>
      <c r="K138" s="218"/>
      <c r="L138" s="218"/>
      <c r="M138" s="213"/>
      <c r="N138" s="146"/>
    </row>
    <row r="139" spans="1:14" ht="15" customHeight="1" thickBot="1" x14ac:dyDescent="0.25">
      <c r="A139" s="5"/>
      <c r="B139" s="627" t="s">
        <v>260</v>
      </c>
      <c r="C139" s="628"/>
      <c r="D139" s="628"/>
      <c r="E139" s="628"/>
      <c r="F139" s="628"/>
      <c r="G139" s="629"/>
      <c r="H139" s="182">
        <f>ROUND(H136+H137+H138,2)</f>
        <v>0</v>
      </c>
      <c r="I139" s="182">
        <f>ROUND(I136+I137+I138,2)</f>
        <v>0</v>
      </c>
      <c r="J139" s="206">
        <f>ROUND(J136+J137+J138,2)</f>
        <v>0</v>
      </c>
      <c r="K139" s="216"/>
      <c r="L139" s="216"/>
      <c r="M139" s="213"/>
      <c r="N139" s="146"/>
    </row>
    <row r="140" spans="1:14" ht="15" customHeight="1" x14ac:dyDescent="0.25">
      <c r="B140" s="184" t="str">
        <f>IF(H119&lt;&gt;H139,"Achtung: Ausgaben ≠ Einnahmen!!!",IF(I119&lt;&gt;I139,"Achtung: Ausgaben ≠ Einnahmen!!!",IF(J119&lt;&gt;J139,"Achtung: Ausgaben ≠ Einnahmen!!!","")))</f>
        <v/>
      </c>
      <c r="C140" s="147"/>
      <c r="D140" s="147"/>
      <c r="E140" s="147"/>
      <c r="F140" s="147"/>
      <c r="G140" s="147"/>
      <c r="H140" s="147"/>
      <c r="I140" s="185"/>
      <c r="J140" s="185"/>
      <c r="K140" s="148"/>
      <c r="L140" s="148"/>
      <c r="M140" s="147"/>
      <c r="N140" s="147"/>
    </row>
    <row r="141" spans="1:14" ht="15" customHeight="1" x14ac:dyDescent="0.25">
      <c r="B141" s="147"/>
      <c r="C141" s="147"/>
      <c r="D141" s="147"/>
      <c r="E141" s="147"/>
      <c r="F141" s="147"/>
      <c r="G141" s="147"/>
      <c r="H141" s="186"/>
      <c r="I141" s="147"/>
      <c r="J141" s="147"/>
      <c r="K141" s="148"/>
      <c r="L141" s="148"/>
      <c r="M141" s="147"/>
      <c r="N141" s="147"/>
    </row>
    <row r="142" spans="1:14" ht="15" customHeight="1" x14ac:dyDescent="0.2">
      <c r="B142" s="630" t="s">
        <v>261</v>
      </c>
      <c r="C142" s="630"/>
      <c r="D142" s="630"/>
      <c r="E142" s="147"/>
      <c r="F142" s="147"/>
      <c r="G142" s="147"/>
      <c r="H142" s="147"/>
      <c r="I142" s="147"/>
      <c r="J142" s="147"/>
      <c r="K142" s="148"/>
      <c r="L142" s="148"/>
      <c r="M142" s="147"/>
      <c r="N142" s="147"/>
    </row>
    <row r="143" spans="1:14" ht="15" customHeight="1" x14ac:dyDescent="0.2">
      <c r="B143" s="631"/>
      <c r="C143" s="631"/>
      <c r="D143" s="631"/>
      <c r="F143" s="187"/>
      <c r="G143" s="187"/>
      <c r="H143" s="187"/>
      <c r="I143" s="187"/>
      <c r="J143" s="188"/>
      <c r="K143" s="148"/>
      <c r="L143" s="148"/>
      <c r="M143" s="147"/>
      <c r="N143" s="147"/>
    </row>
    <row r="144" spans="1:14" ht="15" customHeight="1" x14ac:dyDescent="0.2">
      <c r="B144" s="1" t="s">
        <v>262</v>
      </c>
      <c r="F144" s="1" t="s">
        <v>5</v>
      </c>
      <c r="K144" s="148"/>
      <c r="L144" s="148"/>
      <c r="M144" s="147"/>
      <c r="N144" s="147"/>
    </row>
    <row r="145" spans="11:14" ht="15" customHeight="1" x14ac:dyDescent="0.2">
      <c r="K145" s="147"/>
      <c r="L145" s="147"/>
      <c r="M145" s="147"/>
      <c r="N145" s="147"/>
    </row>
  </sheetData>
  <sheetProtection algorithmName="SHA-512" hashValue="3okoKqOj9OrDc7XUS9tzlUhoHOEOUiuykjPtkGx0zJqZtld+5Sa+YixVFFVR/3J/0gSIaEa/uiPOHUSaoiCZJQ==" saltValue="IjYRSc10D0xSwWNpSr9f9g==" spinCount="100000" sheet="1" objects="1" scenarios="1" selectLockedCells="1"/>
  <mergeCells count="120">
    <mergeCell ref="B119:G119"/>
    <mergeCell ref="B120:J121"/>
    <mergeCell ref="B128:G128"/>
    <mergeCell ref="B129:D129"/>
    <mergeCell ref="E129:G129"/>
    <mergeCell ref="B122:C122"/>
    <mergeCell ref="D122:J122"/>
    <mergeCell ref="B124:J124"/>
    <mergeCell ref="B126:D127"/>
    <mergeCell ref="E126:E127"/>
    <mergeCell ref="F126:F127"/>
    <mergeCell ref="G126:G127"/>
    <mergeCell ref="B112:D112"/>
    <mergeCell ref="E112:G112"/>
    <mergeCell ref="E115:G115"/>
    <mergeCell ref="E116:G116"/>
    <mergeCell ref="B118:D118"/>
    <mergeCell ref="E118:G118"/>
    <mergeCell ref="B113:D113"/>
    <mergeCell ref="E113:G113"/>
    <mergeCell ref="B114:D114"/>
    <mergeCell ref="E114:G114"/>
    <mergeCell ref="B115:D115"/>
    <mergeCell ref="B117:D117"/>
    <mergeCell ref="E117:G117"/>
    <mergeCell ref="B107:D107"/>
    <mergeCell ref="E107:G107"/>
    <mergeCell ref="B108:D108"/>
    <mergeCell ref="E108:G108"/>
    <mergeCell ref="B109:D109"/>
    <mergeCell ref="E109:G109"/>
    <mergeCell ref="B110:D110"/>
    <mergeCell ref="E110:G110"/>
    <mergeCell ref="B111:D111"/>
    <mergeCell ref="E111:G111"/>
    <mergeCell ref="B104:D104"/>
    <mergeCell ref="E104:G104"/>
    <mergeCell ref="B105:D105"/>
    <mergeCell ref="E105:G105"/>
    <mergeCell ref="B106:D106"/>
    <mergeCell ref="E106:G106"/>
    <mergeCell ref="B101:D101"/>
    <mergeCell ref="E101:G101"/>
    <mergeCell ref="B102:D102"/>
    <mergeCell ref="E102:G102"/>
    <mergeCell ref="B103:D103"/>
    <mergeCell ref="E103:G103"/>
    <mergeCell ref="B98:D98"/>
    <mergeCell ref="E98:G98"/>
    <mergeCell ref="B99:D99"/>
    <mergeCell ref="E99:G99"/>
    <mergeCell ref="B100:D100"/>
    <mergeCell ref="E100:G100"/>
    <mergeCell ref="B95:D95"/>
    <mergeCell ref="E95:G95"/>
    <mergeCell ref="B96:D96"/>
    <mergeCell ref="E96:G96"/>
    <mergeCell ref="B92:D92"/>
    <mergeCell ref="E92:G92"/>
    <mergeCell ref="B94:D94"/>
    <mergeCell ref="E94:G94"/>
    <mergeCell ref="B89:D89"/>
    <mergeCell ref="E89:G89"/>
    <mergeCell ref="B90:D90"/>
    <mergeCell ref="E90:G90"/>
    <mergeCell ref="B91:D91"/>
    <mergeCell ref="E91:G91"/>
    <mergeCell ref="B80:G80"/>
    <mergeCell ref="B81:G81"/>
    <mergeCell ref="B86:D86"/>
    <mergeCell ref="E86:G86"/>
    <mergeCell ref="B87:D87"/>
    <mergeCell ref="E87:G87"/>
    <mergeCell ref="E84:G84"/>
    <mergeCell ref="E85:G85"/>
    <mergeCell ref="B82:G82"/>
    <mergeCell ref="B83:G83"/>
    <mergeCell ref="B84:D85"/>
    <mergeCell ref="B69:C69"/>
    <mergeCell ref="D69:J69"/>
    <mergeCell ref="B71:J71"/>
    <mergeCell ref="B73:D74"/>
    <mergeCell ref="B75:D76"/>
    <mergeCell ref="E75:G75"/>
    <mergeCell ref="E76:G76"/>
    <mergeCell ref="B79:C79"/>
    <mergeCell ref="E79:F79"/>
    <mergeCell ref="B77:F77"/>
    <mergeCell ref="B78:F78"/>
    <mergeCell ref="B20:C23"/>
    <mergeCell ref="D20:M23"/>
    <mergeCell ref="B24:I25"/>
    <mergeCell ref="J24:M25"/>
    <mergeCell ref="B26:C33"/>
    <mergeCell ref="D26:M33"/>
    <mergeCell ref="B1:M6"/>
    <mergeCell ref="B8:M9"/>
    <mergeCell ref="B10:M12"/>
    <mergeCell ref="B14:C17"/>
    <mergeCell ref="D14:M17"/>
    <mergeCell ref="B18:C19"/>
    <mergeCell ref="D18:G19"/>
    <mergeCell ref="H18:M19"/>
    <mergeCell ref="B135:G135"/>
    <mergeCell ref="B136:G136"/>
    <mergeCell ref="B137:D137"/>
    <mergeCell ref="E137:G137"/>
    <mergeCell ref="B138:D138"/>
    <mergeCell ref="E138:G138"/>
    <mergeCell ref="B139:G139"/>
    <mergeCell ref="B142:D143"/>
    <mergeCell ref="K129:M129"/>
    <mergeCell ref="B130:D130"/>
    <mergeCell ref="E130:G130"/>
    <mergeCell ref="B131:D131"/>
    <mergeCell ref="E131:G131"/>
    <mergeCell ref="B132:D132"/>
    <mergeCell ref="E132:G132"/>
    <mergeCell ref="B133:G133"/>
    <mergeCell ref="B134:G134"/>
  </mergeCells>
  <dataValidations count="1">
    <dataValidation type="list" allowBlank="1" showInputMessage="1" showErrorMessage="1" sqref="D18:G19">
      <formula1>"SR I = Teilraum Innere Stadt,SR II = Teilraum Hallescher Norden,SR III = Teilraum Hallescher Osten,SR IV = Teilraum Hallescher Süden,SR V = Teilraum Hallescher Westen,SRÜ = sozialraumübergreifend = Stadtweite Angebote"</formula1>
    </dataValidation>
  </dataValidations>
  <pageMargins left="0.70866141732283472" right="0.70866141732283472" top="0.78740157480314965" bottom="0.78740157480314965" header="0.31496062992125984" footer="0.31496062992125984"/>
  <pageSetup paperSize="9" scale="66" orientation="portrait" r:id="rId1"/>
  <headerFooter>
    <oddHeader>&amp;C&amp;"Arial,Standard"&amp;A</oddHeader>
    <oddFooter>&amp;C&amp;"Arial,Standard"Seite &amp;P von &amp;N</oddFooter>
  </headerFooter>
  <rowBreaks count="2" manualBreakCount="2">
    <brk id="68" max="13" man="1"/>
    <brk id="121" max="13" man="1"/>
  </rowBreak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45"/>
  <sheetViews>
    <sheetView showGridLines="0" showRowColHeaders="0" view="pageBreakPreview" zoomScaleNormal="100" zoomScaleSheetLayoutView="100" workbookViewId="0">
      <selection activeCell="D14" sqref="D14:M17"/>
    </sheetView>
  </sheetViews>
  <sheetFormatPr baseColWidth="10" defaultColWidth="11.42578125" defaultRowHeight="15" customHeight="1" x14ac:dyDescent="0.2"/>
  <cols>
    <col min="1" max="1" width="2.5703125" style="1" customWidth="1"/>
    <col min="2" max="10" width="11.42578125" style="1"/>
    <col min="11" max="13" width="8" style="1" customWidth="1"/>
    <col min="14" max="14" width="2.5703125" style="1" customWidth="1"/>
    <col min="15" max="16384" width="11.42578125" style="1"/>
  </cols>
  <sheetData>
    <row r="1" spans="1:13" ht="15" customHeight="1" x14ac:dyDescent="0.2">
      <c r="A1" s="5"/>
      <c r="B1" s="310"/>
      <c r="C1" s="310"/>
      <c r="D1" s="310"/>
      <c r="E1" s="310"/>
      <c r="F1" s="310"/>
      <c r="G1" s="310"/>
      <c r="H1" s="310"/>
      <c r="I1" s="310"/>
      <c r="J1" s="310"/>
      <c r="K1" s="310"/>
      <c r="L1" s="310"/>
      <c r="M1" s="310"/>
    </row>
    <row r="2" spans="1:13" ht="15" customHeight="1" x14ac:dyDescent="0.2">
      <c r="A2" s="5"/>
      <c r="B2" s="310"/>
      <c r="C2" s="310"/>
      <c r="D2" s="310"/>
      <c r="E2" s="310"/>
      <c r="F2" s="310"/>
      <c r="G2" s="310"/>
      <c r="H2" s="310"/>
      <c r="I2" s="310"/>
      <c r="J2" s="310"/>
      <c r="K2" s="310"/>
      <c r="L2" s="310"/>
      <c r="M2" s="310"/>
    </row>
    <row r="3" spans="1:13" ht="15" customHeight="1" x14ac:dyDescent="0.2">
      <c r="A3" s="5"/>
      <c r="B3" s="310"/>
      <c r="C3" s="310"/>
      <c r="D3" s="310"/>
      <c r="E3" s="310"/>
      <c r="F3" s="310"/>
      <c r="G3" s="310"/>
      <c r="H3" s="310"/>
      <c r="I3" s="310"/>
      <c r="J3" s="310"/>
      <c r="K3" s="310"/>
      <c r="L3" s="310"/>
      <c r="M3" s="310"/>
    </row>
    <row r="4" spans="1:13" ht="15" customHeight="1" x14ac:dyDescent="0.2">
      <c r="A4" s="5"/>
      <c r="B4" s="310"/>
      <c r="C4" s="310"/>
      <c r="D4" s="310"/>
      <c r="E4" s="310"/>
      <c r="F4" s="310"/>
      <c r="G4" s="310"/>
      <c r="H4" s="310"/>
      <c r="I4" s="310"/>
      <c r="J4" s="310"/>
      <c r="K4" s="310"/>
      <c r="L4" s="310"/>
      <c r="M4" s="310"/>
    </row>
    <row r="5" spans="1:13" ht="15" customHeight="1" x14ac:dyDescent="0.2">
      <c r="A5" s="5"/>
      <c r="B5" s="310"/>
      <c r="C5" s="310"/>
      <c r="D5" s="310"/>
      <c r="E5" s="310"/>
      <c r="F5" s="310"/>
      <c r="G5" s="310"/>
      <c r="H5" s="310"/>
      <c r="I5" s="310"/>
      <c r="J5" s="310"/>
      <c r="K5" s="310"/>
      <c r="L5" s="310"/>
      <c r="M5" s="310"/>
    </row>
    <row r="6" spans="1:13" ht="15" customHeight="1" x14ac:dyDescent="0.2">
      <c r="A6" s="5"/>
      <c r="B6" s="310"/>
      <c r="C6" s="310"/>
      <c r="D6" s="310"/>
      <c r="E6" s="310"/>
      <c r="F6" s="310"/>
      <c r="G6" s="310"/>
      <c r="H6" s="310"/>
      <c r="I6" s="310"/>
      <c r="J6" s="310"/>
      <c r="K6" s="310"/>
      <c r="L6" s="310"/>
      <c r="M6" s="310"/>
    </row>
    <row r="7" spans="1:13" ht="15" customHeight="1" thickBot="1" x14ac:dyDescent="0.25">
      <c r="A7" s="5"/>
      <c r="B7" s="5"/>
      <c r="C7" s="5"/>
      <c r="D7" s="5"/>
      <c r="E7" s="5"/>
      <c r="F7" s="5"/>
      <c r="G7" s="5"/>
      <c r="H7" s="5"/>
      <c r="I7" s="5"/>
      <c r="J7" s="5"/>
      <c r="K7" s="5"/>
      <c r="L7" s="5"/>
      <c r="M7" s="5"/>
    </row>
    <row r="8" spans="1:13" ht="15" customHeight="1" x14ac:dyDescent="0.2">
      <c r="A8" s="5"/>
      <c r="B8" s="682" t="s">
        <v>118</v>
      </c>
      <c r="C8" s="683"/>
      <c r="D8" s="683"/>
      <c r="E8" s="683"/>
      <c r="F8" s="683"/>
      <c r="G8" s="683"/>
      <c r="H8" s="683"/>
      <c r="I8" s="683"/>
      <c r="J8" s="683"/>
      <c r="K8" s="684"/>
      <c r="L8" s="684"/>
      <c r="M8" s="685"/>
    </row>
    <row r="9" spans="1:13" ht="15" customHeight="1" x14ac:dyDescent="0.2">
      <c r="A9" s="5"/>
      <c r="B9" s="686"/>
      <c r="C9" s="687"/>
      <c r="D9" s="687"/>
      <c r="E9" s="687"/>
      <c r="F9" s="687"/>
      <c r="G9" s="687"/>
      <c r="H9" s="687"/>
      <c r="I9" s="687"/>
      <c r="J9" s="687"/>
      <c r="K9" s="688"/>
      <c r="L9" s="688"/>
      <c r="M9" s="689"/>
    </row>
    <row r="10" spans="1:13" ht="15" customHeight="1" x14ac:dyDescent="0.2">
      <c r="A10" s="5"/>
      <c r="B10" s="690" t="s">
        <v>277</v>
      </c>
      <c r="C10" s="691"/>
      <c r="D10" s="691"/>
      <c r="E10" s="691"/>
      <c r="F10" s="691"/>
      <c r="G10" s="691"/>
      <c r="H10" s="691"/>
      <c r="I10" s="691"/>
      <c r="J10" s="691"/>
      <c r="K10" s="691"/>
      <c r="L10" s="691"/>
      <c r="M10" s="692"/>
    </row>
    <row r="11" spans="1:13" ht="15" customHeight="1" x14ac:dyDescent="0.2">
      <c r="A11" s="5"/>
      <c r="B11" s="693"/>
      <c r="C11" s="694"/>
      <c r="D11" s="694"/>
      <c r="E11" s="694"/>
      <c r="F11" s="694"/>
      <c r="G11" s="694"/>
      <c r="H11" s="694"/>
      <c r="I11" s="694"/>
      <c r="J11" s="694"/>
      <c r="K11" s="694"/>
      <c r="L11" s="694"/>
      <c r="M11" s="695"/>
    </row>
    <row r="12" spans="1:13" ht="15" customHeight="1" thickBot="1" x14ac:dyDescent="0.25">
      <c r="A12" s="5"/>
      <c r="B12" s="696"/>
      <c r="C12" s="697"/>
      <c r="D12" s="697"/>
      <c r="E12" s="697"/>
      <c r="F12" s="697"/>
      <c r="G12" s="697"/>
      <c r="H12" s="697"/>
      <c r="I12" s="697"/>
      <c r="J12" s="697"/>
      <c r="K12" s="697"/>
      <c r="L12" s="697"/>
      <c r="M12" s="698"/>
    </row>
    <row r="13" spans="1:13" ht="15" customHeight="1" thickBot="1" x14ac:dyDescent="0.25">
      <c r="A13" s="5"/>
      <c r="B13" s="5"/>
      <c r="C13" s="5"/>
      <c r="D13" s="5"/>
      <c r="E13" s="5"/>
      <c r="F13" s="5"/>
      <c r="G13" s="5"/>
      <c r="H13" s="5"/>
      <c r="I13" s="5"/>
      <c r="J13" s="5"/>
      <c r="K13" s="5"/>
      <c r="L13" s="5"/>
      <c r="M13" s="5"/>
    </row>
    <row r="14" spans="1:13" ht="15" customHeight="1" x14ac:dyDescent="0.2">
      <c r="A14" s="5"/>
      <c r="B14" s="699" t="s">
        <v>121</v>
      </c>
      <c r="C14" s="700"/>
      <c r="D14" s="705" t="s">
        <v>58</v>
      </c>
      <c r="E14" s="706"/>
      <c r="F14" s="706"/>
      <c r="G14" s="706"/>
      <c r="H14" s="706"/>
      <c r="I14" s="706"/>
      <c r="J14" s="706"/>
      <c r="K14" s="706"/>
      <c r="L14" s="706"/>
      <c r="M14" s="707"/>
    </row>
    <row r="15" spans="1:13" ht="15" customHeight="1" x14ac:dyDescent="0.2">
      <c r="A15" s="5"/>
      <c r="B15" s="701"/>
      <c r="C15" s="702"/>
      <c r="D15" s="708"/>
      <c r="E15" s="709"/>
      <c r="F15" s="709"/>
      <c r="G15" s="709"/>
      <c r="H15" s="709"/>
      <c r="I15" s="709"/>
      <c r="J15" s="709"/>
      <c r="K15" s="709"/>
      <c r="L15" s="709"/>
      <c r="M15" s="710"/>
    </row>
    <row r="16" spans="1:13" ht="15" customHeight="1" x14ac:dyDescent="0.2">
      <c r="A16" s="5"/>
      <c r="B16" s="701"/>
      <c r="C16" s="702"/>
      <c r="D16" s="708"/>
      <c r="E16" s="709"/>
      <c r="F16" s="709"/>
      <c r="G16" s="709"/>
      <c r="H16" s="709"/>
      <c r="I16" s="709"/>
      <c r="J16" s="709"/>
      <c r="K16" s="709"/>
      <c r="L16" s="709"/>
      <c r="M16" s="710"/>
    </row>
    <row r="17" spans="1:13" ht="15" customHeight="1" x14ac:dyDescent="0.2">
      <c r="A17" s="5"/>
      <c r="B17" s="703"/>
      <c r="C17" s="704"/>
      <c r="D17" s="711"/>
      <c r="E17" s="712"/>
      <c r="F17" s="712"/>
      <c r="G17" s="712"/>
      <c r="H17" s="712"/>
      <c r="I17" s="712"/>
      <c r="J17" s="712"/>
      <c r="K17" s="712"/>
      <c r="L17" s="712"/>
      <c r="M17" s="713"/>
    </row>
    <row r="18" spans="1:13" ht="15" customHeight="1" x14ac:dyDescent="0.2">
      <c r="A18" s="5"/>
      <c r="B18" s="733" t="s">
        <v>63</v>
      </c>
      <c r="C18" s="734"/>
      <c r="D18" s="714"/>
      <c r="E18" s="715"/>
      <c r="F18" s="715"/>
      <c r="G18" s="716"/>
      <c r="H18" s="723"/>
      <c r="I18" s="723"/>
      <c r="J18" s="723"/>
      <c r="K18" s="724"/>
      <c r="L18" s="724"/>
      <c r="M18" s="725"/>
    </row>
    <row r="19" spans="1:13" ht="15" customHeight="1" x14ac:dyDescent="0.2">
      <c r="A19" s="5"/>
      <c r="B19" s="703"/>
      <c r="C19" s="704"/>
      <c r="D19" s="717"/>
      <c r="E19" s="718"/>
      <c r="F19" s="718"/>
      <c r="G19" s="719"/>
      <c r="H19" s="723"/>
      <c r="I19" s="723"/>
      <c r="J19" s="723"/>
      <c r="K19" s="724"/>
      <c r="L19" s="724"/>
      <c r="M19" s="725"/>
    </row>
    <row r="20" spans="1:13" ht="15" customHeight="1" x14ac:dyDescent="0.2">
      <c r="A20" s="5"/>
      <c r="B20" s="729" t="s">
        <v>64</v>
      </c>
      <c r="C20" s="370"/>
      <c r="D20" s="720"/>
      <c r="E20" s="721"/>
      <c r="F20" s="721"/>
      <c r="G20" s="721"/>
      <c r="H20" s="721"/>
      <c r="I20" s="721"/>
      <c r="J20" s="721"/>
      <c r="K20" s="721"/>
      <c r="L20" s="721"/>
      <c r="M20" s="722"/>
    </row>
    <row r="21" spans="1:13" ht="15" customHeight="1" x14ac:dyDescent="0.2">
      <c r="A21" s="5"/>
      <c r="B21" s="730"/>
      <c r="C21" s="731"/>
      <c r="D21" s="708"/>
      <c r="E21" s="709"/>
      <c r="F21" s="709"/>
      <c r="G21" s="709"/>
      <c r="H21" s="709"/>
      <c r="I21" s="709"/>
      <c r="J21" s="709"/>
      <c r="K21" s="709"/>
      <c r="L21" s="709"/>
      <c r="M21" s="710"/>
    </row>
    <row r="22" spans="1:13" ht="15" customHeight="1" x14ac:dyDescent="0.2">
      <c r="A22" s="5"/>
      <c r="B22" s="730"/>
      <c r="C22" s="731"/>
      <c r="D22" s="708"/>
      <c r="E22" s="709"/>
      <c r="F22" s="709"/>
      <c r="G22" s="709"/>
      <c r="H22" s="709"/>
      <c r="I22" s="709"/>
      <c r="J22" s="709"/>
      <c r="K22" s="709"/>
      <c r="L22" s="709"/>
      <c r="M22" s="710"/>
    </row>
    <row r="23" spans="1:13" ht="15" customHeight="1" x14ac:dyDescent="0.2">
      <c r="A23" s="5"/>
      <c r="B23" s="732"/>
      <c r="C23" s="373"/>
      <c r="D23" s="711"/>
      <c r="E23" s="712"/>
      <c r="F23" s="712"/>
      <c r="G23" s="712"/>
      <c r="H23" s="712"/>
      <c r="I23" s="712"/>
      <c r="J23" s="712"/>
      <c r="K23" s="712"/>
      <c r="L23" s="712"/>
      <c r="M23" s="713"/>
    </row>
    <row r="24" spans="1:13" ht="15" customHeight="1" x14ac:dyDescent="0.2">
      <c r="A24" s="5"/>
      <c r="B24" s="737" t="s">
        <v>122</v>
      </c>
      <c r="C24" s="738"/>
      <c r="D24" s="738"/>
      <c r="E24" s="738"/>
      <c r="F24" s="738"/>
      <c r="G24" s="738"/>
      <c r="H24" s="738"/>
      <c r="I24" s="739"/>
      <c r="J24" s="746">
        <f>G79</f>
        <v>0</v>
      </c>
      <c r="K24" s="747"/>
      <c r="L24" s="747"/>
      <c r="M24" s="748"/>
    </row>
    <row r="25" spans="1:13" ht="15" customHeight="1" x14ac:dyDescent="0.2">
      <c r="A25" s="5"/>
      <c r="B25" s="740"/>
      <c r="C25" s="741"/>
      <c r="D25" s="741"/>
      <c r="E25" s="741"/>
      <c r="F25" s="741"/>
      <c r="G25" s="741"/>
      <c r="H25" s="741"/>
      <c r="I25" s="742"/>
      <c r="J25" s="749"/>
      <c r="K25" s="750"/>
      <c r="L25" s="750"/>
      <c r="M25" s="748"/>
    </row>
    <row r="26" spans="1:13" ht="15" customHeight="1" x14ac:dyDescent="0.2">
      <c r="A26" s="5"/>
      <c r="B26" s="729" t="s">
        <v>65</v>
      </c>
      <c r="C26" s="370"/>
      <c r="D26" s="720"/>
      <c r="E26" s="721"/>
      <c r="F26" s="721"/>
      <c r="G26" s="721"/>
      <c r="H26" s="721"/>
      <c r="I26" s="721"/>
      <c r="J26" s="721"/>
      <c r="K26" s="721"/>
      <c r="L26" s="721"/>
      <c r="M26" s="722"/>
    </row>
    <row r="27" spans="1:13" ht="15" customHeight="1" x14ac:dyDescent="0.2">
      <c r="A27" s="5"/>
      <c r="B27" s="730"/>
      <c r="C27" s="731"/>
      <c r="D27" s="708"/>
      <c r="E27" s="709"/>
      <c r="F27" s="709"/>
      <c r="G27" s="709"/>
      <c r="H27" s="709"/>
      <c r="I27" s="709"/>
      <c r="J27" s="709"/>
      <c r="K27" s="709"/>
      <c r="L27" s="709"/>
      <c r="M27" s="710"/>
    </row>
    <row r="28" spans="1:13" ht="15" customHeight="1" x14ac:dyDescent="0.2">
      <c r="A28" s="5"/>
      <c r="B28" s="730"/>
      <c r="C28" s="731"/>
      <c r="D28" s="708"/>
      <c r="E28" s="709"/>
      <c r="F28" s="709"/>
      <c r="G28" s="709"/>
      <c r="H28" s="709"/>
      <c r="I28" s="709"/>
      <c r="J28" s="709"/>
      <c r="K28" s="709"/>
      <c r="L28" s="709"/>
      <c r="M28" s="710"/>
    </row>
    <row r="29" spans="1:13" ht="15" customHeight="1" x14ac:dyDescent="0.2">
      <c r="A29" s="5"/>
      <c r="B29" s="730"/>
      <c r="C29" s="731"/>
      <c r="D29" s="708"/>
      <c r="E29" s="709"/>
      <c r="F29" s="709"/>
      <c r="G29" s="709"/>
      <c r="H29" s="709"/>
      <c r="I29" s="709"/>
      <c r="J29" s="709"/>
      <c r="K29" s="709"/>
      <c r="L29" s="709"/>
      <c r="M29" s="710"/>
    </row>
    <row r="30" spans="1:13" ht="15" customHeight="1" x14ac:dyDescent="0.2">
      <c r="A30" s="5"/>
      <c r="B30" s="730"/>
      <c r="C30" s="731"/>
      <c r="D30" s="708"/>
      <c r="E30" s="709"/>
      <c r="F30" s="709"/>
      <c r="G30" s="709"/>
      <c r="H30" s="709"/>
      <c r="I30" s="709"/>
      <c r="J30" s="709"/>
      <c r="K30" s="709"/>
      <c r="L30" s="709"/>
      <c r="M30" s="710"/>
    </row>
    <row r="31" spans="1:13" ht="15" customHeight="1" x14ac:dyDescent="0.2">
      <c r="A31" s="5"/>
      <c r="B31" s="730"/>
      <c r="C31" s="731"/>
      <c r="D31" s="708"/>
      <c r="E31" s="709"/>
      <c r="F31" s="709"/>
      <c r="G31" s="709"/>
      <c r="H31" s="709"/>
      <c r="I31" s="709"/>
      <c r="J31" s="709"/>
      <c r="K31" s="709"/>
      <c r="L31" s="709"/>
      <c r="M31" s="710"/>
    </row>
    <row r="32" spans="1:13" ht="15" customHeight="1" x14ac:dyDescent="0.2">
      <c r="A32" s="5"/>
      <c r="B32" s="730"/>
      <c r="C32" s="731"/>
      <c r="D32" s="708"/>
      <c r="E32" s="709"/>
      <c r="F32" s="709"/>
      <c r="G32" s="709"/>
      <c r="H32" s="709"/>
      <c r="I32" s="709"/>
      <c r="J32" s="709"/>
      <c r="K32" s="709"/>
      <c r="L32" s="709"/>
      <c r="M32" s="710"/>
    </row>
    <row r="33" spans="1:13" ht="15" customHeight="1" thickBot="1" x14ac:dyDescent="0.25">
      <c r="A33" s="5"/>
      <c r="B33" s="735"/>
      <c r="C33" s="736"/>
      <c r="D33" s="726"/>
      <c r="E33" s="727"/>
      <c r="F33" s="727"/>
      <c r="G33" s="727"/>
      <c r="H33" s="727"/>
      <c r="I33" s="727"/>
      <c r="J33" s="727"/>
      <c r="K33" s="727"/>
      <c r="L33" s="727"/>
      <c r="M33" s="728"/>
    </row>
    <row r="34" spans="1:13" ht="15" customHeight="1" x14ac:dyDescent="0.2">
      <c r="A34" s="5"/>
      <c r="B34" s="5"/>
      <c r="C34" s="5"/>
      <c r="D34" s="5"/>
      <c r="E34" s="5"/>
      <c r="F34" s="5"/>
      <c r="G34" s="5"/>
      <c r="H34" s="5"/>
      <c r="I34" s="5"/>
      <c r="J34" s="5"/>
      <c r="K34" s="5"/>
      <c r="L34" s="5"/>
      <c r="M34" s="5"/>
    </row>
    <row r="35" spans="1:13" ht="15" customHeight="1" x14ac:dyDescent="0.2">
      <c r="A35" s="5"/>
      <c r="B35" s="5"/>
      <c r="C35" s="5"/>
      <c r="D35" s="5"/>
      <c r="E35" s="5"/>
      <c r="F35" s="5"/>
      <c r="G35" s="5"/>
      <c r="H35" s="5"/>
      <c r="I35" s="5"/>
      <c r="J35" s="5"/>
      <c r="K35" s="5"/>
      <c r="L35" s="5"/>
      <c r="M35" s="5"/>
    </row>
    <row r="36" spans="1:13" ht="15" customHeight="1" x14ac:dyDescent="0.2">
      <c r="A36" s="5"/>
      <c r="B36" s="5"/>
      <c r="C36" s="5"/>
      <c r="D36" s="5"/>
      <c r="E36" s="5"/>
      <c r="F36" s="5"/>
      <c r="G36" s="5"/>
      <c r="H36" s="5"/>
      <c r="I36" s="5"/>
      <c r="J36" s="5"/>
      <c r="K36" s="5"/>
      <c r="L36" s="5"/>
      <c r="M36" s="5"/>
    </row>
    <row r="37" spans="1:13" ht="15" customHeight="1" x14ac:dyDescent="0.2">
      <c r="A37" s="5"/>
      <c r="B37" s="5"/>
      <c r="C37" s="5"/>
      <c r="D37" s="5"/>
      <c r="E37" s="5"/>
      <c r="F37" s="5"/>
      <c r="G37" s="5"/>
      <c r="H37" s="5"/>
      <c r="I37" s="5"/>
      <c r="J37" s="5"/>
      <c r="K37" s="5"/>
      <c r="L37" s="5"/>
      <c r="M37" s="5"/>
    </row>
    <row r="38" spans="1:13" ht="15" customHeight="1" x14ac:dyDescent="0.2">
      <c r="A38" s="5"/>
      <c r="B38" s="5"/>
      <c r="C38" s="5"/>
      <c r="D38" s="5"/>
      <c r="E38" s="5"/>
      <c r="F38" s="5"/>
      <c r="G38" s="5"/>
      <c r="H38" s="5"/>
      <c r="I38" s="5"/>
      <c r="J38" s="5"/>
      <c r="K38" s="5"/>
      <c r="L38" s="5"/>
      <c r="M38" s="5"/>
    </row>
    <row r="39" spans="1:13" ht="15" customHeight="1" x14ac:dyDescent="0.2">
      <c r="A39" s="5"/>
      <c r="B39" s="5"/>
      <c r="C39" s="5"/>
      <c r="D39" s="5"/>
      <c r="E39" s="5"/>
      <c r="F39" s="5"/>
      <c r="G39" s="5"/>
      <c r="H39" s="5"/>
      <c r="I39" s="5"/>
      <c r="J39" s="5"/>
      <c r="K39" s="5"/>
      <c r="L39" s="5"/>
      <c r="M39" s="5"/>
    </row>
    <row r="40" spans="1:13" ht="15" customHeight="1" x14ac:dyDescent="0.2">
      <c r="A40" s="5"/>
      <c r="B40" s="5"/>
      <c r="C40" s="5"/>
      <c r="D40" s="5"/>
      <c r="E40" s="5"/>
      <c r="F40" s="5"/>
      <c r="G40" s="5"/>
      <c r="H40" s="5"/>
      <c r="I40" s="5"/>
      <c r="J40" s="5"/>
      <c r="K40" s="5"/>
      <c r="L40" s="5"/>
      <c r="M40" s="5"/>
    </row>
    <row r="41" spans="1:13" ht="15" customHeight="1" x14ac:dyDescent="0.2">
      <c r="A41" s="5"/>
      <c r="B41" s="5"/>
      <c r="C41" s="5"/>
      <c r="D41" s="5"/>
      <c r="E41" s="5"/>
      <c r="F41" s="5"/>
      <c r="G41" s="5"/>
      <c r="H41" s="5"/>
      <c r="I41" s="5"/>
      <c r="J41" s="5"/>
      <c r="K41" s="5"/>
      <c r="L41" s="5"/>
      <c r="M41" s="5"/>
    </row>
    <row r="42" spans="1:13" ht="15" customHeight="1" x14ac:dyDescent="0.2">
      <c r="A42" s="5"/>
      <c r="B42" s="5"/>
      <c r="C42" s="5"/>
      <c r="D42" s="5"/>
      <c r="E42" s="5"/>
      <c r="F42" s="5"/>
      <c r="G42" s="5"/>
      <c r="H42" s="5"/>
      <c r="I42" s="5"/>
      <c r="J42" s="5"/>
      <c r="K42" s="5"/>
      <c r="L42" s="5"/>
      <c r="M42" s="5"/>
    </row>
    <row r="43" spans="1:13" ht="15" customHeight="1" x14ac:dyDescent="0.2">
      <c r="A43" s="5"/>
      <c r="B43" s="5"/>
      <c r="C43" s="5"/>
      <c r="D43" s="5"/>
      <c r="E43" s="5"/>
      <c r="F43" s="5"/>
      <c r="G43" s="5"/>
      <c r="H43" s="5"/>
      <c r="I43" s="5"/>
      <c r="J43" s="5"/>
      <c r="K43" s="5"/>
      <c r="L43" s="5"/>
      <c r="M43" s="5"/>
    </row>
    <row r="44" spans="1:13" ht="15" customHeight="1" x14ac:dyDescent="0.2">
      <c r="A44" s="5"/>
      <c r="B44" s="5"/>
      <c r="C44" s="5"/>
      <c r="D44" s="5"/>
      <c r="E44" s="5"/>
      <c r="F44" s="5"/>
      <c r="G44" s="5"/>
      <c r="H44" s="5"/>
      <c r="I44" s="5"/>
      <c r="J44" s="5"/>
      <c r="K44" s="5"/>
      <c r="L44" s="5"/>
      <c r="M44" s="5"/>
    </row>
    <row r="45" spans="1:13" ht="15" customHeight="1" x14ac:dyDescent="0.2">
      <c r="A45" s="5"/>
      <c r="B45" s="5"/>
      <c r="C45" s="5"/>
      <c r="D45" s="5"/>
      <c r="E45" s="5"/>
      <c r="F45" s="5"/>
      <c r="G45" s="5"/>
      <c r="H45" s="5"/>
      <c r="I45" s="5"/>
      <c r="J45" s="5"/>
      <c r="K45" s="5"/>
      <c r="L45" s="5"/>
      <c r="M45" s="5"/>
    </row>
    <row r="46" spans="1:13" ht="15" customHeight="1" x14ac:dyDescent="0.2">
      <c r="A46" s="5"/>
      <c r="B46" s="5"/>
      <c r="C46" s="5"/>
      <c r="D46" s="5"/>
      <c r="E46" s="5"/>
      <c r="F46" s="5"/>
      <c r="G46" s="5"/>
      <c r="H46" s="5"/>
      <c r="I46" s="5"/>
      <c r="J46" s="5"/>
      <c r="K46" s="5"/>
      <c r="L46" s="5"/>
      <c r="M46" s="5"/>
    </row>
    <row r="47" spans="1:13" ht="15" customHeight="1" x14ac:dyDescent="0.2">
      <c r="A47" s="5"/>
      <c r="B47" s="5"/>
      <c r="C47" s="5"/>
      <c r="D47" s="5"/>
      <c r="E47" s="5"/>
      <c r="F47" s="5"/>
      <c r="G47" s="5"/>
      <c r="H47" s="5"/>
      <c r="I47" s="5"/>
      <c r="J47" s="5"/>
      <c r="K47" s="5"/>
      <c r="L47" s="5"/>
      <c r="M47" s="5"/>
    </row>
    <row r="48" spans="1:13" ht="15" customHeight="1" x14ac:dyDescent="0.2">
      <c r="A48" s="5"/>
      <c r="B48" s="5"/>
      <c r="C48" s="5"/>
      <c r="D48" s="5"/>
      <c r="E48" s="5"/>
      <c r="F48" s="5"/>
      <c r="G48" s="5"/>
      <c r="H48" s="5"/>
      <c r="I48" s="5"/>
      <c r="J48" s="5"/>
      <c r="K48" s="5"/>
      <c r="L48" s="5"/>
      <c r="M48" s="5"/>
    </row>
    <row r="49" spans="1:13" ht="15" customHeight="1" x14ac:dyDescent="0.2">
      <c r="A49" s="5"/>
      <c r="B49" s="5"/>
      <c r="C49" s="5"/>
      <c r="D49" s="5"/>
      <c r="E49" s="5"/>
      <c r="F49" s="5"/>
      <c r="G49" s="5"/>
      <c r="H49" s="5"/>
      <c r="I49" s="5"/>
      <c r="J49" s="5"/>
      <c r="K49" s="5"/>
      <c r="L49" s="5"/>
      <c r="M49" s="5"/>
    </row>
    <row r="50" spans="1:13" ht="15" customHeight="1" x14ac:dyDescent="0.2">
      <c r="A50" s="5"/>
      <c r="B50" s="5"/>
      <c r="C50" s="5"/>
      <c r="D50" s="5"/>
      <c r="E50" s="5"/>
      <c r="F50" s="5"/>
      <c r="G50" s="5"/>
      <c r="H50" s="5"/>
      <c r="I50" s="5"/>
      <c r="J50" s="5"/>
      <c r="K50" s="5"/>
      <c r="L50" s="5"/>
      <c r="M50" s="5"/>
    </row>
    <row r="51" spans="1:13" ht="15" customHeight="1" x14ac:dyDescent="0.2">
      <c r="A51" s="5"/>
      <c r="B51" s="5"/>
      <c r="C51" s="5"/>
      <c r="D51" s="5"/>
      <c r="E51" s="5"/>
      <c r="F51" s="5"/>
      <c r="G51" s="5"/>
      <c r="H51" s="5"/>
      <c r="I51" s="5"/>
      <c r="J51" s="5"/>
      <c r="K51" s="5"/>
      <c r="L51" s="5"/>
      <c r="M51" s="5"/>
    </row>
    <row r="52" spans="1:13" ht="15" customHeight="1" x14ac:dyDescent="0.2">
      <c r="A52" s="5"/>
      <c r="B52" s="5"/>
      <c r="C52" s="5"/>
      <c r="D52" s="5"/>
      <c r="E52" s="5"/>
      <c r="F52" s="5"/>
      <c r="G52" s="5"/>
      <c r="H52" s="5"/>
      <c r="I52" s="5"/>
      <c r="J52" s="5"/>
      <c r="K52" s="5"/>
      <c r="L52" s="5"/>
      <c r="M52" s="5"/>
    </row>
    <row r="53" spans="1:13" ht="15" customHeight="1" x14ac:dyDescent="0.2">
      <c r="A53" s="5"/>
      <c r="B53" s="5"/>
      <c r="C53" s="5"/>
      <c r="D53" s="5"/>
      <c r="E53" s="5"/>
      <c r="F53" s="5"/>
      <c r="G53" s="5"/>
      <c r="H53" s="5"/>
      <c r="I53" s="5"/>
      <c r="J53" s="5"/>
      <c r="K53" s="5"/>
      <c r="L53" s="5"/>
      <c r="M53" s="5"/>
    </row>
    <row r="54" spans="1:13" ht="15" customHeight="1" x14ac:dyDescent="0.2">
      <c r="A54" s="5"/>
      <c r="B54" s="5"/>
      <c r="C54" s="5"/>
      <c r="D54" s="5"/>
      <c r="E54" s="5"/>
      <c r="F54" s="5"/>
      <c r="G54" s="5"/>
      <c r="H54" s="5"/>
      <c r="I54" s="5"/>
      <c r="J54" s="5"/>
      <c r="K54" s="5"/>
      <c r="L54" s="5"/>
      <c r="M54" s="5"/>
    </row>
    <row r="55" spans="1:13" ht="15" customHeight="1" x14ac:dyDescent="0.2">
      <c r="A55" s="5"/>
      <c r="B55" s="5"/>
      <c r="C55" s="5"/>
      <c r="D55" s="5"/>
      <c r="E55" s="5"/>
      <c r="F55" s="5"/>
      <c r="G55" s="5"/>
      <c r="H55" s="5"/>
      <c r="I55" s="5"/>
      <c r="J55" s="5"/>
      <c r="K55" s="5"/>
      <c r="L55" s="5"/>
      <c r="M55" s="5"/>
    </row>
    <row r="56" spans="1:13" ht="15" customHeight="1" x14ac:dyDescent="0.2">
      <c r="A56" s="5"/>
      <c r="B56" s="5"/>
      <c r="C56" s="5"/>
      <c r="D56" s="5"/>
      <c r="E56" s="5"/>
      <c r="F56" s="5"/>
      <c r="G56" s="5"/>
      <c r="H56" s="5"/>
      <c r="I56" s="5"/>
      <c r="J56" s="5"/>
      <c r="K56" s="5"/>
      <c r="L56" s="5"/>
      <c r="M56" s="5"/>
    </row>
    <row r="57" spans="1:13" ht="15" customHeight="1" x14ac:dyDescent="0.2">
      <c r="A57" s="5"/>
      <c r="B57" s="5"/>
      <c r="C57" s="5"/>
      <c r="D57" s="5"/>
      <c r="E57" s="5"/>
      <c r="F57" s="5"/>
      <c r="G57" s="5"/>
      <c r="H57" s="5"/>
      <c r="I57" s="5"/>
      <c r="J57" s="5"/>
      <c r="K57" s="5"/>
      <c r="L57" s="5"/>
      <c r="M57" s="5"/>
    </row>
    <row r="58" spans="1:13" ht="15" customHeight="1" x14ac:dyDescent="0.2">
      <c r="A58" s="5"/>
      <c r="B58" s="5"/>
      <c r="C58" s="5"/>
      <c r="D58" s="5"/>
      <c r="E58" s="5"/>
      <c r="F58" s="5"/>
      <c r="G58" s="5"/>
      <c r="H58" s="5"/>
      <c r="I58" s="5"/>
      <c r="J58" s="5"/>
      <c r="K58" s="5"/>
      <c r="L58" s="5"/>
      <c r="M58" s="5"/>
    </row>
    <row r="59" spans="1:13" ht="15" customHeight="1" x14ac:dyDescent="0.2">
      <c r="A59" s="5"/>
      <c r="B59" s="5"/>
      <c r="C59" s="5"/>
      <c r="D59" s="5"/>
      <c r="E59" s="5"/>
      <c r="F59" s="5"/>
      <c r="G59" s="5"/>
      <c r="H59" s="5"/>
      <c r="I59" s="5"/>
      <c r="J59" s="5"/>
      <c r="K59" s="5"/>
      <c r="L59" s="5"/>
      <c r="M59" s="5"/>
    </row>
    <row r="60" spans="1:13" ht="15" customHeight="1" x14ac:dyDescent="0.2">
      <c r="A60" s="5"/>
      <c r="B60" s="5"/>
      <c r="C60" s="5"/>
      <c r="D60" s="5"/>
      <c r="E60" s="5"/>
      <c r="F60" s="5"/>
      <c r="G60" s="5"/>
      <c r="H60" s="5"/>
      <c r="I60" s="5"/>
      <c r="J60" s="5"/>
      <c r="K60" s="5"/>
      <c r="L60" s="5"/>
      <c r="M60" s="5"/>
    </row>
    <row r="61" spans="1:13" ht="15" customHeight="1" x14ac:dyDescent="0.2">
      <c r="A61" s="5"/>
      <c r="B61" s="5"/>
      <c r="C61" s="5"/>
      <c r="D61" s="5"/>
      <c r="E61" s="5"/>
      <c r="F61" s="5"/>
      <c r="G61" s="5"/>
      <c r="H61" s="5"/>
      <c r="I61" s="5"/>
      <c r="J61" s="5"/>
      <c r="K61" s="5"/>
      <c r="L61" s="5"/>
      <c r="M61" s="5"/>
    </row>
    <row r="62" spans="1:13" ht="15" customHeight="1" x14ac:dyDescent="0.2">
      <c r="A62" s="5"/>
      <c r="B62" s="5"/>
      <c r="C62" s="5"/>
      <c r="D62" s="5"/>
      <c r="E62" s="5"/>
      <c r="F62" s="5"/>
      <c r="G62" s="5"/>
      <c r="H62" s="5"/>
      <c r="I62" s="5"/>
      <c r="J62" s="5"/>
      <c r="K62" s="5"/>
      <c r="L62" s="5"/>
      <c r="M62" s="5"/>
    </row>
    <row r="63" spans="1:13" ht="15" customHeight="1" x14ac:dyDescent="0.2">
      <c r="A63" s="5"/>
      <c r="B63" s="5"/>
      <c r="C63" s="5"/>
      <c r="D63" s="5"/>
      <c r="E63" s="5"/>
      <c r="F63" s="5"/>
      <c r="G63" s="5"/>
      <c r="H63" s="5"/>
      <c r="I63" s="5"/>
      <c r="J63" s="5"/>
      <c r="K63" s="5"/>
      <c r="L63" s="5"/>
      <c r="M63" s="5"/>
    </row>
    <row r="64" spans="1:13" ht="15" customHeight="1" x14ac:dyDescent="0.2">
      <c r="A64" s="5"/>
      <c r="B64" s="5"/>
      <c r="C64" s="5"/>
      <c r="D64" s="5"/>
      <c r="E64" s="5"/>
      <c r="F64" s="5"/>
      <c r="G64" s="5"/>
      <c r="H64" s="5"/>
      <c r="I64" s="5"/>
      <c r="J64" s="5"/>
      <c r="K64" s="5"/>
      <c r="L64" s="5"/>
      <c r="M64" s="5"/>
    </row>
    <row r="65" spans="1:14" ht="15" customHeight="1" x14ac:dyDescent="0.2">
      <c r="A65" s="5"/>
      <c r="B65" s="5"/>
      <c r="C65" s="5"/>
      <c r="D65" s="5"/>
      <c r="E65" s="5"/>
      <c r="F65" s="5"/>
      <c r="G65" s="5"/>
      <c r="H65" s="5"/>
      <c r="I65" s="5"/>
      <c r="J65" s="5"/>
      <c r="K65" s="5"/>
      <c r="L65" s="5"/>
      <c r="M65" s="5"/>
    </row>
    <row r="66" spans="1:14" ht="15" customHeight="1" x14ac:dyDescent="0.2">
      <c r="A66" s="5"/>
      <c r="B66" s="5"/>
      <c r="C66" s="5"/>
      <c r="D66" s="5"/>
      <c r="E66" s="5"/>
      <c r="F66" s="5"/>
      <c r="G66" s="5"/>
      <c r="H66" s="5"/>
      <c r="I66" s="5"/>
      <c r="J66" s="5"/>
      <c r="K66" s="5"/>
      <c r="L66" s="5"/>
      <c r="M66" s="5"/>
    </row>
    <row r="67" spans="1:14" ht="15" customHeight="1" x14ac:dyDescent="0.2">
      <c r="A67" s="5"/>
      <c r="B67" s="5"/>
      <c r="C67" s="5"/>
      <c r="D67" s="5"/>
      <c r="E67" s="5"/>
      <c r="F67" s="5"/>
      <c r="G67" s="5"/>
      <c r="H67" s="5"/>
      <c r="I67" s="5"/>
      <c r="J67" s="5"/>
      <c r="K67" s="5"/>
      <c r="L67" s="5"/>
      <c r="M67" s="5"/>
    </row>
    <row r="68" spans="1:14" ht="15" customHeight="1" thickBot="1" x14ac:dyDescent="0.25">
      <c r="A68" s="5"/>
      <c r="B68" s="5"/>
      <c r="C68" s="5"/>
      <c r="D68" s="5"/>
      <c r="E68" s="5"/>
      <c r="F68" s="5"/>
      <c r="G68" s="5"/>
      <c r="H68" s="5"/>
      <c r="I68" s="5"/>
      <c r="J68" s="5"/>
      <c r="K68" s="5"/>
      <c r="L68" s="5"/>
      <c r="M68" s="5"/>
    </row>
    <row r="69" spans="1:14" ht="15" customHeight="1" thickBot="1" x14ac:dyDescent="0.3">
      <c r="A69" s="5"/>
      <c r="B69" s="657" t="s">
        <v>203</v>
      </c>
      <c r="C69" s="658"/>
      <c r="D69" s="743" t="str">
        <f>D14</f>
        <v>xxx</v>
      </c>
      <c r="E69" s="744"/>
      <c r="F69" s="744"/>
      <c r="G69" s="744"/>
      <c r="H69" s="744"/>
      <c r="I69" s="744"/>
      <c r="J69" s="745"/>
      <c r="K69" s="212"/>
      <c r="L69" s="212"/>
      <c r="M69" s="213"/>
      <c r="N69" s="147"/>
    </row>
    <row r="70" spans="1:14" ht="15" customHeight="1" thickBot="1" x14ac:dyDescent="0.25">
      <c r="A70" s="5"/>
      <c r="B70" s="146"/>
      <c r="C70" s="146"/>
      <c r="D70" s="146"/>
      <c r="E70" s="146"/>
      <c r="F70" s="146"/>
      <c r="G70" s="146"/>
      <c r="H70" s="146"/>
      <c r="I70" s="146"/>
      <c r="J70" s="146"/>
      <c r="K70" s="223"/>
      <c r="L70" s="223"/>
      <c r="M70" s="224"/>
      <c r="N70" s="147"/>
    </row>
    <row r="71" spans="1:14" ht="15" customHeight="1" thickBot="1" x14ac:dyDescent="0.25">
      <c r="A71" s="5"/>
      <c r="B71" s="633" t="s">
        <v>204</v>
      </c>
      <c r="C71" s="634"/>
      <c r="D71" s="634"/>
      <c r="E71" s="634"/>
      <c r="F71" s="634"/>
      <c r="G71" s="634"/>
      <c r="H71" s="634"/>
      <c r="I71" s="634"/>
      <c r="J71" s="635"/>
      <c r="K71" s="215"/>
      <c r="L71" s="215"/>
      <c r="M71" s="213"/>
      <c r="N71" s="146"/>
    </row>
    <row r="72" spans="1:14" ht="15" customHeight="1" thickBot="1" x14ac:dyDescent="0.25">
      <c r="A72" s="5"/>
      <c r="B72" s="146"/>
      <c r="C72" s="146"/>
      <c r="D72" s="146"/>
      <c r="E72" s="146"/>
      <c r="F72" s="146"/>
      <c r="G72" s="146"/>
      <c r="H72" s="146"/>
      <c r="I72" s="146"/>
      <c r="J72" s="146"/>
      <c r="K72" s="214"/>
      <c r="L72" s="214"/>
      <c r="M72" s="213"/>
      <c r="N72" s="146"/>
    </row>
    <row r="73" spans="1:14" ht="15" customHeight="1" x14ac:dyDescent="0.25">
      <c r="A73" s="5"/>
      <c r="B73" s="755" t="s">
        <v>74</v>
      </c>
      <c r="C73" s="756"/>
      <c r="D73" s="756"/>
      <c r="E73" s="227"/>
      <c r="F73" s="227"/>
      <c r="G73" s="150" t="s">
        <v>182</v>
      </c>
      <c r="H73" s="151">
        <v>2024</v>
      </c>
      <c r="I73" s="207" t="s">
        <v>182</v>
      </c>
      <c r="J73" s="152" t="s">
        <v>182</v>
      </c>
      <c r="K73" s="214"/>
      <c r="L73" s="214"/>
      <c r="M73" s="213"/>
      <c r="N73" s="146"/>
    </row>
    <row r="74" spans="1:14" ht="15" customHeight="1" thickBot="1" x14ac:dyDescent="0.25">
      <c r="A74" s="5"/>
      <c r="B74" s="757"/>
      <c r="C74" s="758"/>
      <c r="D74" s="758"/>
      <c r="E74" s="153"/>
      <c r="F74" s="153"/>
      <c r="G74" s="154"/>
      <c r="H74" s="155">
        <v>12</v>
      </c>
      <c r="I74" s="208">
        <v>12</v>
      </c>
      <c r="J74" s="156">
        <v>12</v>
      </c>
      <c r="K74" s="214"/>
      <c r="L74" s="214"/>
      <c r="M74" s="222"/>
      <c r="N74" s="146"/>
    </row>
    <row r="75" spans="1:14" ht="15" customHeight="1" x14ac:dyDescent="0.2">
      <c r="A75" s="5"/>
      <c r="B75" s="759" t="s">
        <v>205</v>
      </c>
      <c r="C75" s="667"/>
      <c r="D75" s="667"/>
      <c r="E75" s="667" t="s">
        <v>66</v>
      </c>
      <c r="F75" s="667"/>
      <c r="G75" s="762"/>
      <c r="H75" s="157">
        <f>SUM(H79:H83)</f>
        <v>0</v>
      </c>
      <c r="I75" s="157">
        <f>SUM(I79:I83)</f>
        <v>0</v>
      </c>
      <c r="J75" s="189">
        <f>SUM(J79:J83)</f>
        <v>0</v>
      </c>
      <c r="K75" s="216"/>
      <c r="L75" s="216"/>
      <c r="M75" s="213"/>
      <c r="N75" s="146"/>
    </row>
    <row r="76" spans="1:14" ht="15" customHeight="1" x14ac:dyDescent="0.2">
      <c r="A76" s="5"/>
      <c r="B76" s="760"/>
      <c r="C76" s="761"/>
      <c r="D76" s="761"/>
      <c r="E76" s="763" t="s">
        <v>67</v>
      </c>
      <c r="F76" s="763"/>
      <c r="G76" s="764"/>
      <c r="H76" s="52">
        <v>0</v>
      </c>
      <c r="I76" s="52">
        <v>0</v>
      </c>
      <c r="J76" s="190">
        <v>0</v>
      </c>
      <c r="K76" s="217"/>
      <c r="L76" s="217"/>
      <c r="M76" s="213"/>
      <c r="N76" s="146"/>
    </row>
    <row r="77" spans="1:14" ht="15" customHeight="1" x14ac:dyDescent="0.2">
      <c r="A77" s="5"/>
      <c r="B77" s="765" t="s">
        <v>266</v>
      </c>
      <c r="C77" s="767"/>
      <c r="D77" s="767"/>
      <c r="E77" s="767"/>
      <c r="F77" s="766"/>
      <c r="G77" s="255">
        <v>0</v>
      </c>
      <c r="H77" s="254"/>
      <c r="I77" s="252"/>
      <c r="J77" s="253"/>
      <c r="K77" s="217"/>
      <c r="L77" s="217"/>
      <c r="M77" s="213"/>
      <c r="N77" s="146"/>
    </row>
    <row r="78" spans="1:14" ht="15" customHeight="1" x14ac:dyDescent="0.2">
      <c r="A78" s="5"/>
      <c r="B78" s="765" t="s">
        <v>264</v>
      </c>
      <c r="C78" s="767"/>
      <c r="D78" s="767"/>
      <c r="E78" s="767"/>
      <c r="F78" s="766"/>
      <c r="G78" s="255">
        <v>0</v>
      </c>
      <c r="H78" s="251"/>
      <c r="I78" s="252"/>
      <c r="J78" s="253"/>
      <c r="K78" s="217"/>
      <c r="L78" s="217"/>
      <c r="M78" s="213"/>
      <c r="N78" s="146"/>
    </row>
    <row r="79" spans="1:14" ht="15" customHeight="1" x14ac:dyDescent="0.2">
      <c r="A79" s="5"/>
      <c r="B79" s="765" t="s">
        <v>73</v>
      </c>
      <c r="C79" s="766"/>
      <c r="D79" s="158">
        <v>0</v>
      </c>
      <c r="E79" s="767" t="s">
        <v>263</v>
      </c>
      <c r="F79" s="766"/>
      <c r="G79" s="259">
        <f>IF(G77*G78=0,0,ROUND(1/G77*G78,3))</f>
        <v>0</v>
      </c>
      <c r="H79" s="256"/>
      <c r="I79" s="257"/>
      <c r="J79" s="258"/>
      <c r="K79" s="218"/>
      <c r="L79" s="218"/>
      <c r="M79" s="213"/>
      <c r="N79" s="146"/>
    </row>
    <row r="80" spans="1:14" ht="15" customHeight="1" x14ac:dyDescent="0.2">
      <c r="A80" s="5"/>
      <c r="B80" s="768" t="s">
        <v>206</v>
      </c>
      <c r="C80" s="769"/>
      <c r="D80" s="769"/>
      <c r="E80" s="769"/>
      <c r="F80" s="769"/>
      <c r="G80" s="770"/>
      <c r="H80" s="159">
        <v>0</v>
      </c>
      <c r="I80" s="162">
        <v>0</v>
      </c>
      <c r="J80" s="191">
        <v>0</v>
      </c>
      <c r="K80" s="216"/>
      <c r="L80" s="216"/>
      <c r="M80" s="213"/>
      <c r="N80" s="146"/>
    </row>
    <row r="81" spans="1:14" ht="15" customHeight="1" x14ac:dyDescent="0.2">
      <c r="A81" s="5"/>
      <c r="B81" s="768" t="s">
        <v>207</v>
      </c>
      <c r="C81" s="769"/>
      <c r="D81" s="769"/>
      <c r="E81" s="769"/>
      <c r="F81" s="769"/>
      <c r="G81" s="770"/>
      <c r="H81" s="159">
        <v>0</v>
      </c>
      <c r="I81" s="162">
        <v>0</v>
      </c>
      <c r="J81" s="191">
        <v>0</v>
      </c>
      <c r="K81" s="216"/>
      <c r="L81" s="216"/>
      <c r="M81" s="213"/>
      <c r="N81" s="146"/>
    </row>
    <row r="82" spans="1:14" ht="15" customHeight="1" x14ac:dyDescent="0.2">
      <c r="A82" s="5"/>
      <c r="B82" s="660" t="s">
        <v>208</v>
      </c>
      <c r="C82" s="661"/>
      <c r="D82" s="661"/>
      <c r="E82" s="661"/>
      <c r="F82" s="661"/>
      <c r="G82" s="662"/>
      <c r="H82" s="51">
        <v>0</v>
      </c>
      <c r="I82" s="54">
        <v>0</v>
      </c>
      <c r="J82" s="192">
        <v>0</v>
      </c>
      <c r="K82" s="218"/>
      <c r="L82" s="218"/>
      <c r="M82" s="213"/>
      <c r="N82" s="146"/>
    </row>
    <row r="83" spans="1:14" ht="15" customHeight="1" thickBot="1" x14ac:dyDescent="0.25">
      <c r="A83" s="5"/>
      <c r="B83" s="663" t="s">
        <v>209</v>
      </c>
      <c r="C83" s="664"/>
      <c r="D83" s="664"/>
      <c r="E83" s="664"/>
      <c r="F83" s="664"/>
      <c r="G83" s="665"/>
      <c r="H83" s="53">
        <v>0</v>
      </c>
      <c r="I83" s="55">
        <v>0</v>
      </c>
      <c r="J83" s="193">
        <v>0</v>
      </c>
      <c r="K83" s="218"/>
      <c r="L83" s="218"/>
      <c r="M83" s="213"/>
      <c r="N83" s="146"/>
    </row>
    <row r="84" spans="1:14" ht="15" customHeight="1" x14ac:dyDescent="0.2">
      <c r="A84" s="5"/>
      <c r="B84" s="666" t="s">
        <v>210</v>
      </c>
      <c r="C84" s="667"/>
      <c r="D84" s="667"/>
      <c r="E84" s="667" t="s">
        <v>66</v>
      </c>
      <c r="F84" s="667"/>
      <c r="G84" s="762"/>
      <c r="H84" s="157">
        <f>H86+H87+H88+H93+H97+H112+H113+H114</f>
        <v>0</v>
      </c>
      <c r="I84" s="157">
        <f>I86+I87+I88+I93+I97+I112+I113+I114</f>
        <v>0</v>
      </c>
      <c r="J84" s="189">
        <f>J86+J87+J88+J93+J97+J112+J113+J114</f>
        <v>0</v>
      </c>
      <c r="K84" s="216"/>
      <c r="L84" s="216"/>
      <c r="M84" s="213"/>
      <c r="N84" s="146"/>
    </row>
    <row r="85" spans="1:14" ht="15" customHeight="1" thickBot="1" x14ac:dyDescent="0.25">
      <c r="A85" s="5"/>
      <c r="B85" s="668"/>
      <c r="C85" s="669"/>
      <c r="D85" s="669"/>
      <c r="E85" s="771" t="s">
        <v>67</v>
      </c>
      <c r="F85" s="771"/>
      <c r="G85" s="772"/>
      <c r="H85" s="160">
        <v>0</v>
      </c>
      <c r="I85" s="160">
        <v>0</v>
      </c>
      <c r="J85" s="194">
        <v>0</v>
      </c>
      <c r="K85" s="217"/>
      <c r="L85" s="217"/>
      <c r="M85" s="213"/>
      <c r="N85" s="146"/>
    </row>
    <row r="86" spans="1:14" ht="22.5" customHeight="1" x14ac:dyDescent="0.2">
      <c r="A86" s="5"/>
      <c r="B86" s="751" t="s">
        <v>211</v>
      </c>
      <c r="C86" s="752"/>
      <c r="D86" s="752"/>
      <c r="E86" s="773" t="s">
        <v>70</v>
      </c>
      <c r="F86" s="773"/>
      <c r="G86" s="774"/>
      <c r="H86" s="161">
        <v>0</v>
      </c>
      <c r="I86" s="161">
        <v>0</v>
      </c>
      <c r="J86" s="195">
        <v>0</v>
      </c>
      <c r="K86" s="216"/>
      <c r="L86" s="216"/>
      <c r="M86" s="213"/>
      <c r="N86" s="146"/>
    </row>
    <row r="87" spans="1:14" ht="15" customHeight="1" x14ac:dyDescent="0.2">
      <c r="A87" s="5"/>
      <c r="B87" s="753" t="s">
        <v>212</v>
      </c>
      <c r="C87" s="754"/>
      <c r="D87" s="754"/>
      <c r="E87" s="642" t="s">
        <v>68</v>
      </c>
      <c r="F87" s="642"/>
      <c r="G87" s="643"/>
      <c r="H87" s="162">
        <v>0</v>
      </c>
      <c r="I87" s="162">
        <v>0</v>
      </c>
      <c r="J87" s="191">
        <v>0</v>
      </c>
      <c r="K87" s="216"/>
      <c r="L87" s="216"/>
      <c r="M87" s="213"/>
      <c r="N87" s="146"/>
    </row>
    <row r="88" spans="1:14" ht="15" customHeight="1" x14ac:dyDescent="0.2">
      <c r="A88" s="5"/>
      <c r="B88" s="163" t="s">
        <v>213</v>
      </c>
      <c r="C88" s="164"/>
      <c r="D88" s="164"/>
      <c r="E88" s="164"/>
      <c r="F88" s="164"/>
      <c r="G88" s="164"/>
      <c r="H88" s="165">
        <f>SUM(H89:H92)</f>
        <v>0</v>
      </c>
      <c r="I88" s="165">
        <f>SUM(I89:I92)</f>
        <v>0</v>
      </c>
      <c r="J88" s="196">
        <f>SUM(J89:J92)</f>
        <v>0</v>
      </c>
      <c r="K88" s="216"/>
      <c r="L88" s="216"/>
      <c r="M88" s="213"/>
      <c r="N88" s="146"/>
    </row>
    <row r="89" spans="1:14" ht="22.5" customHeight="1" x14ac:dyDescent="0.2">
      <c r="A89" s="5"/>
      <c r="B89" s="670" t="s">
        <v>214</v>
      </c>
      <c r="C89" s="671"/>
      <c r="D89" s="671"/>
      <c r="E89" s="775" t="s">
        <v>69</v>
      </c>
      <c r="F89" s="775"/>
      <c r="G89" s="776"/>
      <c r="H89" s="166">
        <v>0</v>
      </c>
      <c r="I89" s="166">
        <v>0</v>
      </c>
      <c r="J89" s="197">
        <v>0</v>
      </c>
      <c r="K89" s="218"/>
      <c r="L89" s="218"/>
      <c r="M89" s="213"/>
      <c r="N89" s="146"/>
    </row>
    <row r="90" spans="1:14" ht="15" customHeight="1" x14ac:dyDescent="0.2">
      <c r="A90" s="5"/>
      <c r="B90" s="670" t="s">
        <v>215</v>
      </c>
      <c r="C90" s="672"/>
      <c r="D90" s="672"/>
      <c r="E90" s="642" t="s">
        <v>170</v>
      </c>
      <c r="F90" s="642"/>
      <c r="G90" s="642"/>
      <c r="H90" s="166">
        <v>0</v>
      </c>
      <c r="I90" s="166">
        <v>0</v>
      </c>
      <c r="J90" s="197">
        <v>0</v>
      </c>
      <c r="K90" s="217" t="str">
        <f>IF((H90-1200*H74/12)&gt;0,H90-1200*H74/12," ")</f>
        <v xml:space="preserve"> </v>
      </c>
      <c r="L90" s="217" t="str">
        <f>IF((I90-1200*I74/12)&gt;0,I90-1200*I74/12," ")</f>
        <v xml:space="preserve"> </v>
      </c>
      <c r="M90" s="221" t="str">
        <f>IF((J90-1200*J74/12)&gt;0,J90-1200*J74/12," ")</f>
        <v xml:space="preserve"> </v>
      </c>
      <c r="N90" s="146"/>
    </row>
    <row r="91" spans="1:14" ht="22.5" customHeight="1" x14ac:dyDescent="0.2">
      <c r="A91" s="5"/>
      <c r="B91" s="674" t="s">
        <v>216</v>
      </c>
      <c r="C91" s="675"/>
      <c r="D91" s="675"/>
      <c r="E91" s="676" t="s">
        <v>217</v>
      </c>
      <c r="F91" s="676"/>
      <c r="G91" s="677"/>
      <c r="H91" s="167">
        <v>0</v>
      </c>
      <c r="I91" s="167">
        <v>0</v>
      </c>
      <c r="J91" s="198">
        <v>0</v>
      </c>
      <c r="K91" s="217" t="str">
        <f>IF((H91-2500*H74/12)&gt;0,H91-2500*H74/12," ")</f>
        <v xml:space="preserve"> </v>
      </c>
      <c r="L91" s="217" t="str">
        <f>IF((I91-2500*I74/12)&gt;0,I91-2500*I74/12," ")</f>
        <v xml:space="preserve"> </v>
      </c>
      <c r="M91" s="217" t="str">
        <f>IF((J91-2500*J74/12)&gt;0,J91-2500*J74/12," ")</f>
        <v xml:space="preserve"> </v>
      </c>
      <c r="N91" s="146"/>
    </row>
    <row r="92" spans="1:14" ht="22.5" customHeight="1" x14ac:dyDescent="0.2">
      <c r="A92" s="5"/>
      <c r="B92" s="674" t="s">
        <v>218</v>
      </c>
      <c r="C92" s="675"/>
      <c r="D92" s="675"/>
      <c r="E92" s="678" t="s">
        <v>173</v>
      </c>
      <c r="F92" s="678"/>
      <c r="G92" s="679"/>
      <c r="H92" s="167">
        <v>0</v>
      </c>
      <c r="I92" s="167">
        <v>0</v>
      </c>
      <c r="J92" s="198">
        <v>0</v>
      </c>
      <c r="K92" s="217" t="str">
        <f>IF(H92-(750*G79*H74/12)&gt;0,H92-(750*G79*H74/12)," ")</f>
        <v xml:space="preserve"> </v>
      </c>
      <c r="L92" s="217" t="str">
        <f>IF(I92-(750*G79*I74/12)&gt;0,I92-(750*G79*I74/12)," ")</f>
        <v xml:space="preserve"> </v>
      </c>
      <c r="M92" s="217" t="str">
        <f>IF(J92-(750*G79*J74/12)&gt;0,J92-(750*G79*J74/12)," ")</f>
        <v xml:space="preserve"> </v>
      </c>
      <c r="N92" s="146"/>
    </row>
    <row r="93" spans="1:14" ht="15" customHeight="1" x14ac:dyDescent="0.2">
      <c r="A93" s="5"/>
      <c r="B93" s="163" t="s">
        <v>219</v>
      </c>
      <c r="C93" s="164"/>
      <c r="D93" s="164"/>
      <c r="E93" s="164"/>
      <c r="F93" s="164"/>
      <c r="G93" s="164"/>
      <c r="H93" s="165">
        <f>SUM(H94:H96)</f>
        <v>0</v>
      </c>
      <c r="I93" s="165">
        <f>SUM(I94:I96)</f>
        <v>0</v>
      </c>
      <c r="J93" s="196">
        <f>SUM(J94:J96)</f>
        <v>0</v>
      </c>
      <c r="K93" s="216"/>
      <c r="L93" s="216"/>
      <c r="M93" s="213"/>
      <c r="N93" s="146"/>
    </row>
    <row r="94" spans="1:14" ht="22.5" customHeight="1" x14ac:dyDescent="0.2">
      <c r="A94" s="5"/>
      <c r="B94" s="670" t="s">
        <v>220</v>
      </c>
      <c r="C94" s="671"/>
      <c r="D94" s="671"/>
      <c r="E94" s="680" t="s">
        <v>168</v>
      </c>
      <c r="F94" s="680"/>
      <c r="G94" s="681"/>
      <c r="H94" s="166">
        <v>0</v>
      </c>
      <c r="I94" s="166">
        <v>0</v>
      </c>
      <c r="J94" s="197">
        <v>0</v>
      </c>
      <c r="K94" s="217" t="str">
        <f>IF(H94-(150*D79*H74/12)&gt;0,H94-(150*D79*H74/12)," ")</f>
        <v xml:space="preserve"> </v>
      </c>
      <c r="L94" s="217" t="str">
        <f>IF(I94-(150*D79*I74/12)&gt;0,I94-(150*D79*I74/12)," ")</f>
        <v xml:space="preserve"> </v>
      </c>
      <c r="M94" s="217" t="str">
        <f>IF(J94-(150*D79*J74/12)&gt;0,J94-(150*D79*J74/12)," ")</f>
        <v xml:space="preserve"> </v>
      </c>
      <c r="N94" s="146"/>
    </row>
    <row r="95" spans="1:14" ht="15" customHeight="1" x14ac:dyDescent="0.2">
      <c r="A95" s="5"/>
      <c r="B95" s="670" t="s">
        <v>221</v>
      </c>
      <c r="C95" s="671"/>
      <c r="D95" s="671"/>
      <c r="E95" s="642" t="s">
        <v>169</v>
      </c>
      <c r="F95" s="642"/>
      <c r="G95" s="643"/>
      <c r="H95" s="166">
        <v>0</v>
      </c>
      <c r="I95" s="166">
        <v>0</v>
      </c>
      <c r="J95" s="197">
        <v>0</v>
      </c>
      <c r="K95" s="217" t="str">
        <f>IF((H95-250*H74/12)&gt;0,H95-250*H74/12," ")</f>
        <v xml:space="preserve"> </v>
      </c>
      <c r="L95" s="217" t="str">
        <f>IF((I95-250*I74/12)&gt;0,I95-250*I74/12," ")</f>
        <v xml:space="preserve"> </v>
      </c>
      <c r="M95" s="217" t="str">
        <f>IF((J95-250*J74/12)&gt;0,J95-250*J74/12," ")</f>
        <v xml:space="preserve"> </v>
      </c>
      <c r="N95" s="146"/>
    </row>
    <row r="96" spans="1:14" ht="22.5" customHeight="1" x14ac:dyDescent="0.2">
      <c r="A96" s="5"/>
      <c r="B96" s="670" t="s">
        <v>222</v>
      </c>
      <c r="C96" s="671"/>
      <c r="D96" s="671"/>
      <c r="E96" s="678" t="s">
        <v>174</v>
      </c>
      <c r="F96" s="678"/>
      <c r="G96" s="679"/>
      <c r="H96" s="167">
        <v>0</v>
      </c>
      <c r="I96" s="167">
        <v>0</v>
      </c>
      <c r="J96" s="198">
        <v>0</v>
      </c>
      <c r="K96" s="217" t="str">
        <f>IF(H96-(250*D79*H74/12)&gt;0,H96-(250*D79*H74/12)," ")</f>
        <v xml:space="preserve"> </v>
      </c>
      <c r="L96" s="217" t="str">
        <f>IF(I96-(250*D79*I74/12)&gt;0,I96-(250*D79*I74/12)," ")</f>
        <v xml:space="preserve"> </v>
      </c>
      <c r="M96" s="217" t="str">
        <f>IF(J96-(250*D79*J74/12)&gt;0,J96-(250*D79*J74/12)," ")</f>
        <v xml:space="preserve"> </v>
      </c>
      <c r="N96" s="146"/>
    </row>
    <row r="97" spans="1:14" ht="15" customHeight="1" x14ac:dyDescent="0.2">
      <c r="A97" s="5"/>
      <c r="B97" s="163" t="s">
        <v>223</v>
      </c>
      <c r="C97" s="164"/>
      <c r="D97" s="164"/>
      <c r="E97" s="164"/>
      <c r="F97" s="164"/>
      <c r="G97" s="164"/>
      <c r="H97" s="165">
        <f>SUM(H98:H111)</f>
        <v>0</v>
      </c>
      <c r="I97" s="165">
        <f>SUM(I98:I111)</f>
        <v>0</v>
      </c>
      <c r="J97" s="196">
        <f>SUM(J98:J111)</f>
        <v>0</v>
      </c>
      <c r="K97" s="216"/>
      <c r="L97" s="216"/>
      <c r="M97" s="213"/>
      <c r="N97" s="146"/>
    </row>
    <row r="98" spans="1:14" s="6" customFormat="1" ht="15" customHeight="1" x14ac:dyDescent="0.2">
      <c r="A98" s="7"/>
      <c r="B98" s="670" t="s">
        <v>224</v>
      </c>
      <c r="C98" s="671"/>
      <c r="D98" s="671"/>
      <c r="E98" s="642" t="s">
        <v>68</v>
      </c>
      <c r="F98" s="642"/>
      <c r="G98" s="643"/>
      <c r="H98" s="166">
        <v>0</v>
      </c>
      <c r="I98" s="166">
        <v>0</v>
      </c>
      <c r="J98" s="197">
        <v>0</v>
      </c>
      <c r="K98" s="218"/>
      <c r="L98" s="218"/>
      <c r="M98" s="213"/>
      <c r="N98" s="168"/>
    </row>
    <row r="99" spans="1:14" ht="15" customHeight="1" x14ac:dyDescent="0.2">
      <c r="A99" s="5"/>
      <c r="B99" s="670" t="s">
        <v>225</v>
      </c>
      <c r="C99" s="671"/>
      <c r="D99" s="671"/>
      <c r="E99" s="642" t="s">
        <v>68</v>
      </c>
      <c r="F99" s="642"/>
      <c r="G99" s="643"/>
      <c r="H99" s="166">
        <v>0</v>
      </c>
      <c r="I99" s="166">
        <v>0</v>
      </c>
      <c r="J99" s="197">
        <v>0</v>
      </c>
      <c r="K99" s="218"/>
      <c r="L99" s="218"/>
      <c r="M99" s="213"/>
      <c r="N99" s="146"/>
    </row>
    <row r="100" spans="1:14" ht="37.5" customHeight="1" x14ac:dyDescent="0.2">
      <c r="A100" s="5"/>
      <c r="B100" s="777" t="s">
        <v>226</v>
      </c>
      <c r="C100" s="778"/>
      <c r="D100" s="778"/>
      <c r="E100" s="642" t="s">
        <v>167</v>
      </c>
      <c r="F100" s="642"/>
      <c r="G100" s="643"/>
      <c r="H100" s="166">
        <v>0</v>
      </c>
      <c r="I100" s="166">
        <v>0</v>
      </c>
      <c r="J100" s="197">
        <v>0</v>
      </c>
      <c r="K100" s="217" t="str">
        <f>IF((H100-1000*H74/12)&gt;0,H100-1000*H74/12," ")</f>
        <v xml:space="preserve"> </v>
      </c>
      <c r="L100" s="217" t="str">
        <f>IF((I100-1000*I74/12)&gt;0,I100-1000*I74/12," ")</f>
        <v xml:space="preserve"> </v>
      </c>
      <c r="M100" s="217" t="str">
        <f>IF((J100-1000*J74/12)&gt;0,J100-1000*J74/12," ")</f>
        <v xml:space="preserve"> </v>
      </c>
      <c r="N100" s="146"/>
    </row>
    <row r="101" spans="1:14" ht="15" customHeight="1" x14ac:dyDescent="0.2">
      <c r="A101" s="5"/>
      <c r="B101" s="670" t="s">
        <v>227</v>
      </c>
      <c r="C101" s="671"/>
      <c r="D101" s="671"/>
      <c r="E101" s="642" t="s">
        <v>68</v>
      </c>
      <c r="F101" s="642"/>
      <c r="G101" s="643"/>
      <c r="H101" s="166">
        <v>0</v>
      </c>
      <c r="I101" s="166">
        <v>0</v>
      </c>
      <c r="J101" s="197">
        <v>0</v>
      </c>
      <c r="K101" s="218"/>
      <c r="L101" s="218"/>
      <c r="M101" s="213"/>
      <c r="N101" s="146"/>
    </row>
    <row r="102" spans="1:14" ht="15" customHeight="1" x14ac:dyDescent="0.2">
      <c r="A102" s="5"/>
      <c r="B102" s="670" t="s">
        <v>228</v>
      </c>
      <c r="C102" s="672"/>
      <c r="D102" s="672"/>
      <c r="E102" s="642" t="s">
        <v>68</v>
      </c>
      <c r="F102" s="642"/>
      <c r="G102" s="643"/>
      <c r="H102" s="166">
        <v>0</v>
      </c>
      <c r="I102" s="166">
        <v>0</v>
      </c>
      <c r="J102" s="197">
        <v>0</v>
      </c>
      <c r="K102" s="218"/>
      <c r="L102" s="218"/>
      <c r="M102" s="213"/>
      <c r="N102" s="146"/>
    </row>
    <row r="103" spans="1:14" ht="15" customHeight="1" x14ac:dyDescent="0.2">
      <c r="A103" s="5"/>
      <c r="B103" s="670" t="s">
        <v>229</v>
      </c>
      <c r="C103" s="672"/>
      <c r="D103" s="672"/>
      <c r="E103" s="642" t="s">
        <v>68</v>
      </c>
      <c r="F103" s="642"/>
      <c r="G103" s="643"/>
      <c r="H103" s="166">
        <v>0</v>
      </c>
      <c r="I103" s="166">
        <v>0</v>
      </c>
      <c r="J103" s="197">
        <v>0</v>
      </c>
      <c r="K103" s="218"/>
      <c r="L103" s="218"/>
      <c r="M103" s="213"/>
      <c r="N103" s="146"/>
    </row>
    <row r="104" spans="1:14" ht="15" customHeight="1" x14ac:dyDescent="0.2">
      <c r="A104" s="5"/>
      <c r="B104" s="670" t="s">
        <v>230</v>
      </c>
      <c r="C104" s="672"/>
      <c r="D104" s="672"/>
      <c r="E104" s="642" t="s">
        <v>68</v>
      </c>
      <c r="F104" s="642"/>
      <c r="G104" s="643"/>
      <c r="H104" s="166">
        <v>0</v>
      </c>
      <c r="I104" s="166">
        <v>0</v>
      </c>
      <c r="J104" s="197">
        <v>0</v>
      </c>
      <c r="K104" s="218"/>
      <c r="L104" s="218"/>
      <c r="M104" s="213"/>
      <c r="N104" s="146"/>
    </row>
    <row r="105" spans="1:14" ht="22.5" customHeight="1" x14ac:dyDescent="0.2">
      <c r="A105" s="5"/>
      <c r="B105" s="674" t="s">
        <v>231</v>
      </c>
      <c r="C105" s="676"/>
      <c r="D105" s="676"/>
      <c r="E105" s="642" t="s">
        <v>68</v>
      </c>
      <c r="F105" s="642"/>
      <c r="G105" s="643"/>
      <c r="H105" s="166">
        <v>0</v>
      </c>
      <c r="I105" s="166">
        <v>0</v>
      </c>
      <c r="J105" s="197">
        <v>0</v>
      </c>
      <c r="K105" s="218"/>
      <c r="L105" s="218"/>
      <c r="M105" s="213"/>
      <c r="N105" s="146"/>
    </row>
    <row r="106" spans="1:14" ht="15" customHeight="1" x14ac:dyDescent="0.2">
      <c r="A106" s="5"/>
      <c r="B106" s="670" t="s">
        <v>232</v>
      </c>
      <c r="C106" s="671"/>
      <c r="D106" s="671"/>
      <c r="E106" s="642" t="s">
        <v>171</v>
      </c>
      <c r="F106" s="642"/>
      <c r="G106" s="642"/>
      <c r="H106" s="166">
        <v>0</v>
      </c>
      <c r="I106" s="166">
        <v>0</v>
      </c>
      <c r="J106" s="197">
        <v>0</v>
      </c>
      <c r="K106" s="217" t="str">
        <f>IF((H106-1300*H74/12)&gt;0,H106-1300*H74/12," ")</f>
        <v xml:space="preserve"> </v>
      </c>
      <c r="L106" s="217" t="str">
        <f>IF((I106-1300*I74/12)&gt;0,I106-1300*I74/12," ")</f>
        <v xml:space="preserve"> </v>
      </c>
      <c r="M106" s="217" t="str">
        <f>IF((J106-1300*J74/12)&gt;0,J106-1300*J74/12," ")</f>
        <v xml:space="preserve"> </v>
      </c>
      <c r="N106" s="146"/>
    </row>
    <row r="107" spans="1:14" ht="15" customHeight="1" x14ac:dyDescent="0.2">
      <c r="A107" s="5"/>
      <c r="B107" s="670" t="s">
        <v>233</v>
      </c>
      <c r="C107" s="671"/>
      <c r="D107" s="671"/>
      <c r="E107" s="642" t="s">
        <v>68</v>
      </c>
      <c r="F107" s="642"/>
      <c r="G107" s="643"/>
      <c r="H107" s="166">
        <v>0</v>
      </c>
      <c r="I107" s="166">
        <v>0</v>
      </c>
      <c r="J107" s="197">
        <v>0</v>
      </c>
      <c r="K107" s="218"/>
      <c r="L107" s="218"/>
      <c r="M107" s="213"/>
      <c r="N107" s="146"/>
    </row>
    <row r="108" spans="1:14" ht="15" customHeight="1" x14ac:dyDescent="0.2">
      <c r="A108" s="5"/>
      <c r="B108" s="670" t="s">
        <v>234</v>
      </c>
      <c r="C108" s="671"/>
      <c r="D108" s="671"/>
      <c r="E108" s="672" t="s">
        <v>267</v>
      </c>
      <c r="F108" s="672"/>
      <c r="G108" s="673"/>
      <c r="H108" s="167">
        <v>0</v>
      </c>
      <c r="I108" s="167">
        <v>0</v>
      </c>
      <c r="J108" s="198">
        <v>0</v>
      </c>
      <c r="K108" s="217" t="str">
        <f>IF((H108-69.96*H74/12)&gt;0,H108-69.96*H74/12," ")</f>
        <v xml:space="preserve"> </v>
      </c>
      <c r="L108" s="217" t="str">
        <f>IF((I108-69.96*I74/12)&gt;0,I108-69.96*I74/12," ")</f>
        <v xml:space="preserve"> </v>
      </c>
      <c r="M108" s="217" t="str">
        <f>IF((J108-69.96*I74/12)&gt;0,J108-69.96*J74/12," ")</f>
        <v xml:space="preserve"> </v>
      </c>
      <c r="N108" s="146"/>
    </row>
    <row r="109" spans="1:14" ht="15" customHeight="1" x14ac:dyDescent="0.2">
      <c r="A109" s="5"/>
      <c r="B109" s="670" t="s">
        <v>235</v>
      </c>
      <c r="C109" s="671"/>
      <c r="D109" s="671"/>
      <c r="E109" s="672" t="s">
        <v>172</v>
      </c>
      <c r="F109" s="672"/>
      <c r="G109" s="673"/>
      <c r="H109" s="167">
        <v>0</v>
      </c>
      <c r="I109" s="167">
        <v>0</v>
      </c>
      <c r="J109" s="198">
        <v>0</v>
      </c>
      <c r="K109" s="217" t="str">
        <f>IF((H109-50*H74/12)&gt;0,H109-50*H74/12," ")</f>
        <v xml:space="preserve"> </v>
      </c>
      <c r="L109" s="217" t="str">
        <f>IF((I109-50*I74/12)&gt;0,I109-50*I74/12," ")</f>
        <v xml:space="preserve"> </v>
      </c>
      <c r="M109" s="217" t="str">
        <f>IF((J109-50*J74/12)&gt;0,J109-50*J74/12," ")</f>
        <v xml:space="preserve"> </v>
      </c>
      <c r="N109" s="146"/>
    </row>
    <row r="110" spans="1:14" ht="22.5" customHeight="1" x14ac:dyDescent="0.2">
      <c r="A110" s="5"/>
      <c r="B110" s="670" t="s">
        <v>236</v>
      </c>
      <c r="C110" s="671"/>
      <c r="D110" s="671"/>
      <c r="E110" s="676" t="s">
        <v>71</v>
      </c>
      <c r="F110" s="676"/>
      <c r="G110" s="677"/>
      <c r="H110" s="167">
        <v>0</v>
      </c>
      <c r="I110" s="167">
        <v>0</v>
      </c>
      <c r="J110" s="198">
        <v>0</v>
      </c>
      <c r="K110" s="219"/>
      <c r="L110" s="219"/>
      <c r="M110" s="213"/>
      <c r="N110" s="146"/>
    </row>
    <row r="111" spans="1:14" ht="22.5" customHeight="1" x14ac:dyDescent="0.2">
      <c r="A111" s="5"/>
      <c r="B111" s="777" t="s">
        <v>237</v>
      </c>
      <c r="C111" s="778"/>
      <c r="D111" s="778"/>
      <c r="E111" s="672" t="s">
        <v>72</v>
      </c>
      <c r="F111" s="672"/>
      <c r="G111" s="673"/>
      <c r="H111" s="167">
        <v>0</v>
      </c>
      <c r="I111" s="167">
        <v>0</v>
      </c>
      <c r="J111" s="198">
        <v>0</v>
      </c>
      <c r="K111" s="219"/>
      <c r="L111" s="219"/>
      <c r="M111" s="213"/>
      <c r="N111" s="146"/>
    </row>
    <row r="112" spans="1:14" ht="22.5" customHeight="1" x14ac:dyDescent="0.2">
      <c r="A112" s="5"/>
      <c r="B112" s="792" t="s">
        <v>238</v>
      </c>
      <c r="C112" s="793"/>
      <c r="D112" s="793"/>
      <c r="E112" s="794" t="s">
        <v>175</v>
      </c>
      <c r="F112" s="794"/>
      <c r="G112" s="795"/>
      <c r="H112" s="169">
        <v>0</v>
      </c>
      <c r="I112" s="169">
        <v>0</v>
      </c>
      <c r="J112" s="199">
        <v>0</v>
      </c>
      <c r="K112" s="170" t="str">
        <f>IF((H80+H82)*H112&lt;&gt;0,IF((1/(H80+H82)*H112&gt;5%),(1/(H80+H82)*H112)," ")," ")</f>
        <v xml:space="preserve"> </v>
      </c>
      <c r="L112" s="170" t="str">
        <f>IF((I80+I82)*I112&lt;&gt;0,IF((1/(I80+I82)*I112&gt;5%),(1/(I80+I82)*I112)," ")," ")</f>
        <v xml:space="preserve"> </v>
      </c>
      <c r="M112" s="170" t="str">
        <f>IF((J80+J82)*J112&lt;&gt;0,IF((1/(J80+J82)*J112&gt;5%),(1/(J80+J82)*J112)," ")," ")</f>
        <v xml:space="preserve"> </v>
      </c>
      <c r="N112" s="146"/>
    </row>
    <row r="113" spans="1:14" ht="60" customHeight="1" x14ac:dyDescent="0.2">
      <c r="A113" s="5"/>
      <c r="B113" s="796" t="s">
        <v>239</v>
      </c>
      <c r="C113" s="797"/>
      <c r="D113" s="797"/>
      <c r="E113" s="798" t="s">
        <v>240</v>
      </c>
      <c r="F113" s="798"/>
      <c r="G113" s="799"/>
      <c r="H113" s="171">
        <v>0</v>
      </c>
      <c r="I113" s="171">
        <v>0</v>
      </c>
      <c r="J113" s="200">
        <v>0</v>
      </c>
      <c r="K113" s="220"/>
      <c r="L113" s="220"/>
      <c r="M113" s="213"/>
      <c r="N113" s="146"/>
    </row>
    <row r="114" spans="1:14" ht="24.95" customHeight="1" thickBot="1" x14ac:dyDescent="0.25">
      <c r="A114" s="5"/>
      <c r="B114" s="800" t="s">
        <v>241</v>
      </c>
      <c r="C114" s="801"/>
      <c r="D114" s="801"/>
      <c r="E114" s="802" t="s">
        <v>242</v>
      </c>
      <c r="F114" s="802"/>
      <c r="G114" s="802"/>
      <c r="H114" s="172">
        <v>0</v>
      </c>
      <c r="I114" s="172">
        <v>0</v>
      </c>
      <c r="J114" s="201">
        <v>0</v>
      </c>
      <c r="K114" s="220"/>
      <c r="L114" s="220"/>
      <c r="M114" s="213"/>
      <c r="N114" s="146"/>
    </row>
    <row r="115" spans="1:14" ht="15" customHeight="1" x14ac:dyDescent="0.2">
      <c r="A115" s="5"/>
      <c r="B115" s="803" t="s">
        <v>243</v>
      </c>
      <c r="C115" s="788"/>
      <c r="D115" s="788"/>
      <c r="E115" s="788" t="s">
        <v>66</v>
      </c>
      <c r="F115" s="788"/>
      <c r="G115" s="789"/>
      <c r="H115" s="173">
        <f t="shared" ref="H115:J116" si="0">H75+H84</f>
        <v>0</v>
      </c>
      <c r="I115" s="173">
        <f t="shared" si="0"/>
        <v>0</v>
      </c>
      <c r="J115" s="202">
        <f t="shared" si="0"/>
        <v>0</v>
      </c>
      <c r="K115" s="216"/>
      <c r="L115" s="216"/>
      <c r="M115" s="213"/>
      <c r="N115" s="146"/>
    </row>
    <row r="116" spans="1:14" ht="15" customHeight="1" thickBot="1" x14ac:dyDescent="0.25">
      <c r="A116" s="5"/>
      <c r="B116" s="174"/>
      <c r="C116" s="153"/>
      <c r="D116" s="153"/>
      <c r="E116" s="790" t="s">
        <v>67</v>
      </c>
      <c r="F116" s="790"/>
      <c r="G116" s="791"/>
      <c r="H116" s="175">
        <f t="shared" si="0"/>
        <v>0</v>
      </c>
      <c r="I116" s="175">
        <f t="shared" si="0"/>
        <v>0</v>
      </c>
      <c r="J116" s="203">
        <f t="shared" si="0"/>
        <v>0</v>
      </c>
      <c r="K116" s="217"/>
      <c r="L116" s="217"/>
      <c r="M116" s="213"/>
      <c r="N116" s="146"/>
    </row>
    <row r="117" spans="1:14" ht="15" customHeight="1" x14ac:dyDescent="0.2">
      <c r="A117" s="5"/>
      <c r="B117" s="655" t="s">
        <v>244</v>
      </c>
      <c r="C117" s="656"/>
      <c r="D117" s="656"/>
      <c r="E117" s="621" t="s">
        <v>77</v>
      </c>
      <c r="F117" s="621"/>
      <c r="G117" s="622"/>
      <c r="H117" s="176">
        <f t="shared" ref="H117:J118" si="1">H137</f>
        <v>0</v>
      </c>
      <c r="I117" s="176">
        <f t="shared" si="1"/>
        <v>0</v>
      </c>
      <c r="J117" s="204">
        <f t="shared" si="1"/>
        <v>0</v>
      </c>
      <c r="K117" s="218"/>
      <c r="L117" s="218"/>
      <c r="M117" s="213"/>
      <c r="N117" s="146"/>
    </row>
    <row r="118" spans="1:14" ht="50.1" customHeight="1" thickBot="1" x14ac:dyDescent="0.25">
      <c r="A118" s="5"/>
      <c r="B118" s="779" t="s">
        <v>245</v>
      </c>
      <c r="C118" s="780"/>
      <c r="D118" s="780"/>
      <c r="E118" s="625" t="s">
        <v>179</v>
      </c>
      <c r="F118" s="625"/>
      <c r="G118" s="626"/>
      <c r="H118" s="177">
        <f t="shared" si="1"/>
        <v>0</v>
      </c>
      <c r="I118" s="177">
        <f t="shared" si="1"/>
        <v>0</v>
      </c>
      <c r="J118" s="205">
        <f t="shared" si="1"/>
        <v>0</v>
      </c>
      <c r="K118" s="218"/>
      <c r="L118" s="218"/>
      <c r="M118" s="213"/>
      <c r="N118" s="146"/>
    </row>
    <row r="119" spans="1:14" ht="15" customHeight="1" thickBot="1" x14ac:dyDescent="0.25">
      <c r="A119" s="5"/>
      <c r="B119" s="617" t="s">
        <v>246</v>
      </c>
      <c r="C119" s="618"/>
      <c r="D119" s="618"/>
      <c r="E119" s="618"/>
      <c r="F119" s="618"/>
      <c r="G119" s="619"/>
      <c r="H119" s="178">
        <f>ROUND(H115+H117+H118,2)</f>
        <v>0</v>
      </c>
      <c r="I119" s="182">
        <f>ROUND(I115+I117+I118,2)</f>
        <v>0</v>
      </c>
      <c r="J119" s="206">
        <f>ROUND(J115+J117+J118,2)</f>
        <v>0</v>
      </c>
      <c r="K119" s="216"/>
      <c r="L119" s="216"/>
      <c r="M119" s="213"/>
      <c r="N119" s="146"/>
    </row>
    <row r="120" spans="1:14" ht="15" customHeight="1" x14ac:dyDescent="0.2">
      <c r="A120" s="5"/>
      <c r="B120" s="632" t="s">
        <v>247</v>
      </c>
      <c r="C120" s="632"/>
      <c r="D120" s="632"/>
      <c r="E120" s="632"/>
      <c r="F120" s="632"/>
      <c r="G120" s="632"/>
      <c r="H120" s="632"/>
      <c r="I120" s="632"/>
      <c r="J120" s="632"/>
      <c r="K120" s="216"/>
      <c r="L120" s="216"/>
      <c r="M120" s="213"/>
      <c r="N120" s="146"/>
    </row>
    <row r="121" spans="1:14" ht="15" customHeight="1" thickBot="1" x14ac:dyDescent="0.25">
      <c r="A121" s="5"/>
      <c r="B121" s="632"/>
      <c r="C121" s="632"/>
      <c r="D121" s="632"/>
      <c r="E121" s="632"/>
      <c r="F121" s="632"/>
      <c r="G121" s="632"/>
      <c r="H121" s="632"/>
      <c r="I121" s="632"/>
      <c r="J121" s="632"/>
      <c r="K121" s="216"/>
      <c r="L121" s="216"/>
      <c r="M121" s="213"/>
      <c r="N121" s="146"/>
    </row>
    <row r="122" spans="1:14" ht="15" customHeight="1" thickBot="1" x14ac:dyDescent="0.3">
      <c r="A122" s="50"/>
      <c r="B122" s="657" t="s">
        <v>203</v>
      </c>
      <c r="C122" s="658"/>
      <c r="D122" s="636" t="str">
        <f>D69</f>
        <v>xxx</v>
      </c>
      <c r="E122" s="637"/>
      <c r="F122" s="637"/>
      <c r="G122" s="637"/>
      <c r="H122" s="637"/>
      <c r="I122" s="637"/>
      <c r="J122" s="638"/>
      <c r="K122" s="216"/>
      <c r="L122" s="216"/>
      <c r="M122" s="213"/>
      <c r="N122" s="146"/>
    </row>
    <row r="123" spans="1:14" ht="15" customHeight="1" thickBot="1" x14ac:dyDescent="0.25">
      <c r="A123" s="50"/>
      <c r="B123" s="146"/>
      <c r="C123" s="146"/>
      <c r="D123" s="146"/>
      <c r="E123" s="146"/>
      <c r="F123" s="146"/>
      <c r="G123" s="146"/>
      <c r="H123" s="146"/>
      <c r="I123" s="146"/>
      <c r="J123" s="146"/>
      <c r="K123" s="216"/>
      <c r="L123" s="216"/>
      <c r="M123" s="213"/>
      <c r="N123" s="146"/>
    </row>
    <row r="124" spans="1:14" ht="15" customHeight="1" thickBot="1" x14ac:dyDescent="0.25">
      <c r="A124" s="50"/>
      <c r="B124" s="633" t="s">
        <v>248</v>
      </c>
      <c r="C124" s="634"/>
      <c r="D124" s="634"/>
      <c r="E124" s="634"/>
      <c r="F124" s="634"/>
      <c r="G124" s="634"/>
      <c r="H124" s="634"/>
      <c r="I124" s="634"/>
      <c r="J124" s="635"/>
      <c r="K124" s="216"/>
      <c r="L124" s="216"/>
      <c r="M124" s="213"/>
      <c r="N124" s="146"/>
    </row>
    <row r="125" spans="1:14" ht="15" customHeight="1" thickBot="1" x14ac:dyDescent="0.25">
      <c r="A125" s="50"/>
      <c r="B125" s="179"/>
      <c r="C125" s="179"/>
      <c r="D125" s="179"/>
      <c r="E125" s="179"/>
      <c r="F125" s="179"/>
      <c r="G125" s="179"/>
      <c r="H125" s="179"/>
      <c r="I125" s="179"/>
      <c r="J125" s="179"/>
      <c r="K125" s="216"/>
      <c r="L125" s="216"/>
      <c r="M125" s="213"/>
      <c r="N125" s="146"/>
    </row>
    <row r="126" spans="1:14" ht="15" customHeight="1" x14ac:dyDescent="0.25">
      <c r="A126" s="50"/>
      <c r="B126" s="755" t="s">
        <v>75</v>
      </c>
      <c r="C126" s="756"/>
      <c r="D126" s="756"/>
      <c r="E126" s="804"/>
      <c r="F126" s="804"/>
      <c r="G126" s="806" t="s">
        <v>182</v>
      </c>
      <c r="H126" s="241">
        <f t="shared" ref="H126:J127" si="2">H73</f>
        <v>2024</v>
      </c>
      <c r="I126" s="241" t="str">
        <f t="shared" si="2"/>
        <v>Jahr</v>
      </c>
      <c r="J126" s="242" t="str">
        <f t="shared" si="2"/>
        <v>Jahr</v>
      </c>
      <c r="K126" s="216"/>
      <c r="L126" s="216"/>
      <c r="M126" s="213"/>
      <c r="N126" s="146"/>
    </row>
    <row r="127" spans="1:14" ht="15" customHeight="1" thickBot="1" x14ac:dyDescent="0.25">
      <c r="A127" s="5"/>
      <c r="B127" s="757"/>
      <c r="C127" s="758"/>
      <c r="D127" s="758"/>
      <c r="E127" s="805"/>
      <c r="F127" s="805"/>
      <c r="G127" s="807"/>
      <c r="H127" s="243">
        <f t="shared" si="2"/>
        <v>12</v>
      </c>
      <c r="I127" s="243">
        <f t="shared" si="2"/>
        <v>12</v>
      </c>
      <c r="J127" s="244">
        <f t="shared" si="2"/>
        <v>12</v>
      </c>
      <c r="K127" s="215"/>
      <c r="L127" s="215"/>
      <c r="M127" s="213"/>
      <c r="N127" s="146"/>
    </row>
    <row r="128" spans="1:14" ht="15" customHeight="1" thickBot="1" x14ac:dyDescent="0.3">
      <c r="A128" s="5"/>
      <c r="B128" s="785" t="s">
        <v>249</v>
      </c>
      <c r="C128" s="786"/>
      <c r="D128" s="786"/>
      <c r="E128" s="786"/>
      <c r="F128" s="786"/>
      <c r="G128" s="787"/>
      <c r="H128" s="180">
        <f>H76+H85</f>
        <v>0</v>
      </c>
      <c r="I128" s="180">
        <f>I76+I85</f>
        <v>0</v>
      </c>
      <c r="J128" s="209">
        <f>J76+J85</f>
        <v>0</v>
      </c>
      <c r="K128" s="217"/>
      <c r="L128" s="217"/>
      <c r="M128" s="213"/>
      <c r="N128" s="146"/>
    </row>
    <row r="129" spans="1:14" ht="15" customHeight="1" x14ac:dyDescent="0.25">
      <c r="A129" s="5"/>
      <c r="B129" s="781" t="s">
        <v>250</v>
      </c>
      <c r="C129" s="782"/>
      <c r="D129" s="783"/>
      <c r="E129" s="784" t="s">
        <v>76</v>
      </c>
      <c r="F129" s="782"/>
      <c r="G129" s="782"/>
      <c r="H129" s="181">
        <f>SUM(H130:H131)</f>
        <v>0</v>
      </c>
      <c r="I129" s="181">
        <f>SUM(I130:I131)</f>
        <v>0</v>
      </c>
      <c r="J129" s="210">
        <f>SUM(J130:J131)</f>
        <v>0</v>
      </c>
      <c r="K129" s="659" t="str">
        <f>IF((H139+I139+J139)*(H129+I129+J129+H132+I132+J132+H137+I137+J137+H138+I138+J138)&lt;&gt;0,IF((1/(H139+I139+J139)*(H129+I129+J129+H132+I132+J132+H137+I137+J137+H138+I138+J138))&lt;10%,1/(H139+I139+J139)*(H129+I129+J129+H132+I132+J132+H137+I137+J137+H138+I138+J138),""),"")</f>
        <v/>
      </c>
      <c r="L129" s="659"/>
      <c r="M129" s="659"/>
      <c r="N129" s="146"/>
    </row>
    <row r="130" spans="1:14" ht="15" customHeight="1" x14ac:dyDescent="0.2">
      <c r="A130" s="5"/>
      <c r="B130" s="639" t="s">
        <v>251</v>
      </c>
      <c r="C130" s="640"/>
      <c r="D130" s="641"/>
      <c r="E130" s="642"/>
      <c r="F130" s="642"/>
      <c r="G130" s="643"/>
      <c r="H130" s="54">
        <v>0</v>
      </c>
      <c r="I130" s="54">
        <v>0</v>
      </c>
      <c r="J130" s="192">
        <v>0</v>
      </c>
      <c r="K130" s="218"/>
      <c r="L130" s="218"/>
      <c r="M130" s="213"/>
      <c r="N130" s="146"/>
    </row>
    <row r="131" spans="1:14" ht="22.5" customHeight="1" thickBot="1" x14ac:dyDescent="0.25">
      <c r="A131" s="5"/>
      <c r="B131" s="623" t="s">
        <v>252</v>
      </c>
      <c r="C131" s="624"/>
      <c r="D131" s="624"/>
      <c r="E131" s="625" t="s">
        <v>78</v>
      </c>
      <c r="F131" s="625"/>
      <c r="G131" s="626"/>
      <c r="H131" s="55">
        <v>0</v>
      </c>
      <c r="I131" s="55">
        <v>0</v>
      </c>
      <c r="J131" s="193">
        <v>0</v>
      </c>
      <c r="K131" s="218"/>
      <c r="L131" s="218"/>
      <c r="M131" s="213"/>
      <c r="N131" s="146"/>
    </row>
    <row r="132" spans="1:14" ht="15" customHeight="1" x14ac:dyDescent="0.2">
      <c r="A132" s="5"/>
      <c r="B132" s="644" t="s">
        <v>253</v>
      </c>
      <c r="C132" s="645"/>
      <c r="D132" s="646"/>
      <c r="E132" s="647"/>
      <c r="F132" s="648"/>
      <c r="G132" s="648"/>
      <c r="H132" s="181">
        <f>SUM(H133:H135)</f>
        <v>0</v>
      </c>
      <c r="I132" s="181">
        <f>SUM(I133:I135)</f>
        <v>0</v>
      </c>
      <c r="J132" s="210">
        <f>SUM(J133:J135)</f>
        <v>0</v>
      </c>
      <c r="K132" s="216"/>
      <c r="L132" s="216"/>
      <c r="M132" s="213"/>
      <c r="N132" s="146"/>
    </row>
    <row r="133" spans="1:14" ht="15" customHeight="1" x14ac:dyDescent="0.2">
      <c r="A133" s="5"/>
      <c r="B133" s="649" t="s">
        <v>254</v>
      </c>
      <c r="C133" s="650"/>
      <c r="D133" s="650"/>
      <c r="E133" s="650"/>
      <c r="F133" s="650"/>
      <c r="G133" s="651"/>
      <c r="H133" s="54">
        <v>0</v>
      </c>
      <c r="I133" s="54">
        <v>0</v>
      </c>
      <c r="J133" s="192">
        <v>0</v>
      </c>
      <c r="K133" s="218"/>
      <c r="L133" s="218"/>
      <c r="M133" s="213"/>
      <c r="N133" s="146"/>
    </row>
    <row r="134" spans="1:14" ht="15" customHeight="1" x14ac:dyDescent="0.2">
      <c r="A134" s="5"/>
      <c r="B134" s="649" t="s">
        <v>255</v>
      </c>
      <c r="C134" s="650"/>
      <c r="D134" s="650"/>
      <c r="E134" s="650"/>
      <c r="F134" s="650"/>
      <c r="G134" s="651"/>
      <c r="H134" s="54">
        <v>0</v>
      </c>
      <c r="I134" s="54">
        <v>0</v>
      </c>
      <c r="J134" s="192">
        <v>0</v>
      </c>
      <c r="K134" s="218"/>
      <c r="L134" s="218"/>
      <c r="M134" s="213"/>
      <c r="N134" s="146"/>
    </row>
    <row r="135" spans="1:14" ht="15" customHeight="1" thickBot="1" x14ac:dyDescent="0.25">
      <c r="A135" s="5"/>
      <c r="B135" s="652" t="s">
        <v>256</v>
      </c>
      <c r="C135" s="653"/>
      <c r="D135" s="653"/>
      <c r="E135" s="653"/>
      <c r="F135" s="653"/>
      <c r="G135" s="654"/>
      <c r="H135" s="55">
        <v>0</v>
      </c>
      <c r="I135" s="55">
        <v>0</v>
      </c>
      <c r="J135" s="193">
        <v>0</v>
      </c>
      <c r="K135" s="218"/>
      <c r="L135" s="218"/>
      <c r="M135" s="218"/>
      <c r="N135" s="146"/>
    </row>
    <row r="136" spans="1:14" ht="15" customHeight="1" thickBot="1" x14ac:dyDescent="0.25">
      <c r="A136" s="5"/>
      <c r="B136" s="617" t="s">
        <v>257</v>
      </c>
      <c r="C136" s="618"/>
      <c r="D136" s="618"/>
      <c r="E136" s="618"/>
      <c r="F136" s="618"/>
      <c r="G136" s="619"/>
      <c r="H136" s="182">
        <f>H128+H129+H132</f>
        <v>0</v>
      </c>
      <c r="I136" s="182">
        <f>I128+I129+I132</f>
        <v>0</v>
      </c>
      <c r="J136" s="206">
        <f>J128+J129+J132</f>
        <v>0</v>
      </c>
      <c r="K136" s="218"/>
      <c r="L136" s="218"/>
      <c r="M136" s="213"/>
      <c r="N136" s="146"/>
    </row>
    <row r="137" spans="1:14" ht="15" customHeight="1" x14ac:dyDescent="0.2">
      <c r="A137" s="5"/>
      <c r="B137" s="620" t="s">
        <v>258</v>
      </c>
      <c r="C137" s="621"/>
      <c r="D137" s="621"/>
      <c r="E137" s="621" t="s">
        <v>77</v>
      </c>
      <c r="F137" s="621"/>
      <c r="G137" s="622"/>
      <c r="H137" s="183">
        <v>0</v>
      </c>
      <c r="I137" s="183">
        <v>0</v>
      </c>
      <c r="J137" s="211">
        <v>0</v>
      </c>
      <c r="K137" s="218"/>
      <c r="L137" s="218"/>
      <c r="M137" s="213"/>
      <c r="N137" s="146"/>
    </row>
    <row r="138" spans="1:14" ht="50.1" customHeight="1" thickBot="1" x14ac:dyDescent="0.25">
      <c r="A138" s="5"/>
      <c r="B138" s="623" t="s">
        <v>259</v>
      </c>
      <c r="C138" s="624"/>
      <c r="D138" s="624"/>
      <c r="E138" s="625" t="s">
        <v>179</v>
      </c>
      <c r="F138" s="625"/>
      <c r="G138" s="626"/>
      <c r="H138" s="55">
        <v>0</v>
      </c>
      <c r="I138" s="55">
        <v>0</v>
      </c>
      <c r="J138" s="193">
        <v>0</v>
      </c>
      <c r="K138" s="218"/>
      <c r="L138" s="218"/>
      <c r="M138" s="213"/>
      <c r="N138" s="146"/>
    </row>
    <row r="139" spans="1:14" ht="15" customHeight="1" thickBot="1" x14ac:dyDescent="0.25">
      <c r="A139" s="5"/>
      <c r="B139" s="627" t="s">
        <v>260</v>
      </c>
      <c r="C139" s="628"/>
      <c r="D139" s="628"/>
      <c r="E139" s="628"/>
      <c r="F139" s="628"/>
      <c r="G139" s="629"/>
      <c r="H139" s="182">
        <f>ROUND(H136+H137+H138,2)</f>
        <v>0</v>
      </c>
      <c r="I139" s="182">
        <f>ROUND(I136+I137+I138,2)</f>
        <v>0</v>
      </c>
      <c r="J139" s="206">
        <f>ROUND(J136+J137+J138,2)</f>
        <v>0</v>
      </c>
      <c r="K139" s="216"/>
      <c r="L139" s="216"/>
      <c r="M139" s="213"/>
      <c r="N139" s="146"/>
    </row>
    <row r="140" spans="1:14" ht="15" customHeight="1" x14ac:dyDescent="0.25">
      <c r="B140" s="184" t="str">
        <f>IF(H119&lt;&gt;H139,"Achtung: Ausgaben ≠ Einnahmen!!!",IF(I119&lt;&gt;I139,"Achtung: Ausgaben ≠ Einnahmen!!!",IF(J119&lt;&gt;J139,"Achtung: Ausgaben ≠ Einnahmen!!!","")))</f>
        <v/>
      </c>
      <c r="C140" s="147"/>
      <c r="D140" s="147"/>
      <c r="E140" s="147"/>
      <c r="F140" s="147"/>
      <c r="G140" s="147"/>
      <c r="H140" s="147"/>
      <c r="I140" s="185"/>
      <c r="J140" s="185"/>
      <c r="K140" s="148"/>
      <c r="L140" s="148"/>
      <c r="M140" s="147"/>
      <c r="N140" s="147"/>
    </row>
    <row r="141" spans="1:14" ht="15" customHeight="1" x14ac:dyDescent="0.25">
      <c r="B141" s="147"/>
      <c r="C141" s="147"/>
      <c r="D141" s="147"/>
      <c r="E141" s="147"/>
      <c r="F141" s="147"/>
      <c r="G141" s="147"/>
      <c r="H141" s="186"/>
      <c r="I141" s="147"/>
      <c r="J141" s="147"/>
      <c r="K141" s="148"/>
      <c r="L141" s="148"/>
      <c r="M141" s="147"/>
      <c r="N141" s="147"/>
    </row>
    <row r="142" spans="1:14" ht="15" customHeight="1" x14ac:dyDescent="0.2">
      <c r="B142" s="630" t="s">
        <v>261</v>
      </c>
      <c r="C142" s="630"/>
      <c r="D142" s="630"/>
      <c r="E142" s="147"/>
      <c r="F142" s="147"/>
      <c r="G142" s="147"/>
      <c r="H142" s="147"/>
      <c r="I142" s="147"/>
      <c r="J142" s="147"/>
      <c r="K142" s="148"/>
      <c r="L142" s="148"/>
      <c r="M142" s="147"/>
      <c r="N142" s="147"/>
    </row>
    <row r="143" spans="1:14" ht="15" customHeight="1" x14ac:dyDescent="0.2">
      <c r="B143" s="631"/>
      <c r="C143" s="631"/>
      <c r="D143" s="631"/>
      <c r="F143" s="187"/>
      <c r="G143" s="187"/>
      <c r="H143" s="187"/>
      <c r="I143" s="187"/>
      <c r="J143" s="188"/>
      <c r="K143" s="148"/>
      <c r="L143" s="148"/>
      <c r="M143" s="147"/>
      <c r="N143" s="147"/>
    </row>
    <row r="144" spans="1:14" ht="15" customHeight="1" x14ac:dyDescent="0.2">
      <c r="B144" s="1" t="s">
        <v>262</v>
      </c>
      <c r="F144" s="1" t="s">
        <v>5</v>
      </c>
      <c r="K144" s="148"/>
      <c r="L144" s="148"/>
      <c r="M144" s="147"/>
      <c r="N144" s="147"/>
    </row>
    <row r="145" spans="11:14" ht="15" customHeight="1" x14ac:dyDescent="0.2">
      <c r="K145" s="147"/>
      <c r="L145" s="147"/>
      <c r="M145" s="147"/>
      <c r="N145" s="147"/>
    </row>
  </sheetData>
  <sheetProtection algorithmName="SHA-512" hashValue="NAUhyj6hrDc55WiSKQnuUcY/Q0YbTCYC/gCo59HLsFUyc5vgqslE3/FQ+IdVzBryLJpwE7LF6+xucozzPpN6DA==" saltValue="yR8AVa6bV4hx7H7D8geSnQ==" spinCount="100000" sheet="1" objects="1" scenarios="1" selectLockedCells="1"/>
  <mergeCells count="120">
    <mergeCell ref="B119:G119"/>
    <mergeCell ref="B120:J121"/>
    <mergeCell ref="B128:G128"/>
    <mergeCell ref="B129:D129"/>
    <mergeCell ref="E129:G129"/>
    <mergeCell ref="B122:C122"/>
    <mergeCell ref="D122:J122"/>
    <mergeCell ref="B124:J124"/>
    <mergeCell ref="B126:D127"/>
    <mergeCell ref="E126:E127"/>
    <mergeCell ref="F126:F127"/>
    <mergeCell ref="G126:G127"/>
    <mergeCell ref="B112:D112"/>
    <mergeCell ref="E112:G112"/>
    <mergeCell ref="E115:G115"/>
    <mergeCell ref="E116:G116"/>
    <mergeCell ref="B118:D118"/>
    <mergeCell ref="E118:G118"/>
    <mergeCell ref="B113:D113"/>
    <mergeCell ref="E113:G113"/>
    <mergeCell ref="B114:D114"/>
    <mergeCell ref="E114:G114"/>
    <mergeCell ref="B115:D115"/>
    <mergeCell ref="B117:D117"/>
    <mergeCell ref="E117:G117"/>
    <mergeCell ref="B107:D107"/>
    <mergeCell ref="E107:G107"/>
    <mergeCell ref="B108:D108"/>
    <mergeCell ref="E108:G108"/>
    <mergeCell ref="B109:D109"/>
    <mergeCell ref="E109:G109"/>
    <mergeCell ref="B110:D110"/>
    <mergeCell ref="E110:G110"/>
    <mergeCell ref="B111:D111"/>
    <mergeCell ref="E111:G111"/>
    <mergeCell ref="B104:D104"/>
    <mergeCell ref="E104:G104"/>
    <mergeCell ref="B105:D105"/>
    <mergeCell ref="E105:G105"/>
    <mergeCell ref="B106:D106"/>
    <mergeCell ref="E106:G106"/>
    <mergeCell ref="B101:D101"/>
    <mergeCell ref="E101:G101"/>
    <mergeCell ref="B102:D102"/>
    <mergeCell ref="E102:G102"/>
    <mergeCell ref="B103:D103"/>
    <mergeCell ref="E103:G103"/>
    <mergeCell ref="B98:D98"/>
    <mergeCell ref="E98:G98"/>
    <mergeCell ref="B99:D99"/>
    <mergeCell ref="E99:G99"/>
    <mergeCell ref="B100:D100"/>
    <mergeCell ref="E100:G100"/>
    <mergeCell ref="B95:D95"/>
    <mergeCell ref="E95:G95"/>
    <mergeCell ref="B96:D96"/>
    <mergeCell ref="E96:G96"/>
    <mergeCell ref="B92:D92"/>
    <mergeCell ref="E92:G92"/>
    <mergeCell ref="B94:D94"/>
    <mergeCell ref="E94:G94"/>
    <mergeCell ref="B89:D89"/>
    <mergeCell ref="E89:G89"/>
    <mergeCell ref="B90:D90"/>
    <mergeCell ref="E90:G90"/>
    <mergeCell ref="B91:D91"/>
    <mergeCell ref="E91:G91"/>
    <mergeCell ref="B80:G80"/>
    <mergeCell ref="B81:G81"/>
    <mergeCell ref="B86:D86"/>
    <mergeCell ref="E86:G86"/>
    <mergeCell ref="B87:D87"/>
    <mergeCell ref="E87:G87"/>
    <mergeCell ref="E84:G84"/>
    <mergeCell ref="E85:G85"/>
    <mergeCell ref="B82:G82"/>
    <mergeCell ref="B83:G83"/>
    <mergeCell ref="B84:D85"/>
    <mergeCell ref="B69:C69"/>
    <mergeCell ref="D69:J69"/>
    <mergeCell ref="B71:J71"/>
    <mergeCell ref="B73:D74"/>
    <mergeCell ref="B75:D76"/>
    <mergeCell ref="E75:G75"/>
    <mergeCell ref="E76:G76"/>
    <mergeCell ref="B79:C79"/>
    <mergeCell ref="E79:F79"/>
    <mergeCell ref="B77:F77"/>
    <mergeCell ref="B78:F78"/>
    <mergeCell ref="B20:C23"/>
    <mergeCell ref="D20:M23"/>
    <mergeCell ref="B24:I25"/>
    <mergeCell ref="J24:M25"/>
    <mergeCell ref="B26:C33"/>
    <mergeCell ref="D26:M33"/>
    <mergeCell ref="B1:M6"/>
    <mergeCell ref="B8:M9"/>
    <mergeCell ref="B10:M12"/>
    <mergeCell ref="B14:C17"/>
    <mergeCell ref="D14:M17"/>
    <mergeCell ref="B18:C19"/>
    <mergeCell ref="D18:G19"/>
    <mergeCell ref="H18:M19"/>
    <mergeCell ref="B135:G135"/>
    <mergeCell ref="B136:G136"/>
    <mergeCell ref="B137:D137"/>
    <mergeCell ref="E137:G137"/>
    <mergeCell ref="B138:D138"/>
    <mergeCell ref="E138:G138"/>
    <mergeCell ref="B139:G139"/>
    <mergeCell ref="B142:D143"/>
    <mergeCell ref="K129:M129"/>
    <mergeCell ref="B130:D130"/>
    <mergeCell ref="E130:G130"/>
    <mergeCell ref="B131:D131"/>
    <mergeCell ref="E131:G131"/>
    <mergeCell ref="B132:D132"/>
    <mergeCell ref="E132:G132"/>
    <mergeCell ref="B133:G133"/>
    <mergeCell ref="B134:G134"/>
  </mergeCells>
  <dataValidations count="1">
    <dataValidation type="list" allowBlank="1" showInputMessage="1" showErrorMessage="1" sqref="D18:G19">
      <formula1>"SR I = Teilraum Innere Stadt,SR II = Teilraum Hallescher Norden,SR III = Teilraum Hallescher Osten,SR IV = Teilraum Hallescher Süden,SR V = Teilraum Hallescher Westen,SRÜ = sozialraumübergreifend = Stadtweite Angebote"</formula1>
    </dataValidation>
  </dataValidations>
  <pageMargins left="0.70866141732283472" right="0.70866141732283472" top="0.78740157480314965" bottom="0.78740157480314965" header="0.31496062992125984" footer="0.31496062992125984"/>
  <pageSetup paperSize="9" scale="66" orientation="portrait" r:id="rId1"/>
  <headerFooter>
    <oddHeader>&amp;C&amp;"Arial,Standard"&amp;A</oddHeader>
    <oddFooter>&amp;C&amp;"Arial,Standard"Seite &amp;P von &amp;N</oddFooter>
  </headerFooter>
  <rowBreaks count="2" manualBreakCount="2">
    <brk id="68" max="13" man="1"/>
    <brk id="121" max="13" man="1"/>
  </rowBreak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45"/>
  <sheetViews>
    <sheetView showGridLines="0" showRowColHeaders="0" view="pageBreakPreview" zoomScaleNormal="100" zoomScaleSheetLayoutView="100" workbookViewId="0">
      <selection activeCell="D14" sqref="D14:G15"/>
    </sheetView>
  </sheetViews>
  <sheetFormatPr baseColWidth="10" defaultColWidth="11.42578125" defaultRowHeight="15" customHeight="1" x14ac:dyDescent="0.2"/>
  <cols>
    <col min="1" max="1" width="2.5703125" style="1" customWidth="1"/>
    <col min="2" max="10" width="11.42578125" style="1"/>
    <col min="11" max="13" width="8" style="1" customWidth="1"/>
    <col min="14" max="14" width="2.5703125" style="1" customWidth="1"/>
    <col min="15" max="16384" width="11.42578125" style="1"/>
  </cols>
  <sheetData>
    <row r="1" spans="1:13" ht="15" customHeight="1" x14ac:dyDescent="0.2">
      <c r="A1" s="5"/>
      <c r="B1" s="310"/>
      <c r="C1" s="310"/>
      <c r="D1" s="310"/>
      <c r="E1" s="310"/>
      <c r="F1" s="310"/>
      <c r="G1" s="310"/>
      <c r="H1" s="310"/>
      <c r="I1" s="310"/>
      <c r="J1" s="310"/>
      <c r="K1" s="310"/>
      <c r="L1" s="310"/>
      <c r="M1" s="310"/>
    </row>
    <row r="2" spans="1:13" ht="15" customHeight="1" x14ac:dyDescent="0.2">
      <c r="A2" s="5"/>
      <c r="B2" s="310"/>
      <c r="C2" s="310"/>
      <c r="D2" s="310"/>
      <c r="E2" s="310"/>
      <c r="F2" s="310"/>
      <c r="G2" s="310"/>
      <c r="H2" s="310"/>
      <c r="I2" s="310"/>
      <c r="J2" s="310"/>
      <c r="K2" s="310"/>
      <c r="L2" s="310"/>
      <c r="M2" s="310"/>
    </row>
    <row r="3" spans="1:13" ht="15" customHeight="1" x14ac:dyDescent="0.2">
      <c r="A3" s="5"/>
      <c r="B3" s="310"/>
      <c r="C3" s="310"/>
      <c r="D3" s="310"/>
      <c r="E3" s="310"/>
      <c r="F3" s="310"/>
      <c r="G3" s="310"/>
      <c r="H3" s="310"/>
      <c r="I3" s="310"/>
      <c r="J3" s="310"/>
      <c r="K3" s="310"/>
      <c r="L3" s="310"/>
      <c r="M3" s="310"/>
    </row>
    <row r="4" spans="1:13" ht="15" customHeight="1" x14ac:dyDescent="0.2">
      <c r="A4" s="5"/>
      <c r="B4" s="310"/>
      <c r="C4" s="310"/>
      <c r="D4" s="310"/>
      <c r="E4" s="310"/>
      <c r="F4" s="310"/>
      <c r="G4" s="310"/>
      <c r="H4" s="310"/>
      <c r="I4" s="310"/>
      <c r="J4" s="310"/>
      <c r="K4" s="310"/>
      <c r="L4" s="310"/>
      <c r="M4" s="310"/>
    </row>
    <row r="5" spans="1:13" ht="15" customHeight="1" x14ac:dyDescent="0.2">
      <c r="A5" s="5"/>
      <c r="B5" s="310"/>
      <c r="C5" s="310"/>
      <c r="D5" s="310"/>
      <c r="E5" s="310"/>
      <c r="F5" s="310"/>
      <c r="G5" s="310"/>
      <c r="H5" s="310"/>
      <c r="I5" s="310"/>
      <c r="J5" s="310"/>
      <c r="K5" s="310"/>
      <c r="L5" s="310"/>
      <c r="M5" s="310"/>
    </row>
    <row r="6" spans="1:13" ht="15" customHeight="1" x14ac:dyDescent="0.2">
      <c r="A6" s="5"/>
      <c r="B6" s="310"/>
      <c r="C6" s="310"/>
      <c r="D6" s="310"/>
      <c r="E6" s="310"/>
      <c r="F6" s="310"/>
      <c r="G6" s="310"/>
      <c r="H6" s="310"/>
      <c r="I6" s="310"/>
      <c r="J6" s="310"/>
      <c r="K6" s="310"/>
      <c r="L6" s="310"/>
      <c r="M6" s="310"/>
    </row>
    <row r="7" spans="1:13" ht="15" customHeight="1" thickBot="1" x14ac:dyDescent="0.25">
      <c r="A7" s="5"/>
      <c r="B7" s="5"/>
      <c r="C7" s="5"/>
      <c r="D7" s="5"/>
      <c r="E7" s="5"/>
      <c r="F7" s="5"/>
      <c r="G7" s="5"/>
      <c r="H7" s="5"/>
      <c r="I7" s="5"/>
      <c r="J7" s="5"/>
      <c r="K7" s="5"/>
      <c r="L7" s="5"/>
      <c r="M7" s="5"/>
    </row>
    <row r="8" spans="1:13" ht="15" customHeight="1" x14ac:dyDescent="0.2">
      <c r="A8" s="5"/>
      <c r="B8" s="682" t="s">
        <v>109</v>
      </c>
      <c r="C8" s="683"/>
      <c r="D8" s="683"/>
      <c r="E8" s="683"/>
      <c r="F8" s="683"/>
      <c r="G8" s="683"/>
      <c r="H8" s="683"/>
      <c r="I8" s="683"/>
      <c r="J8" s="683"/>
      <c r="K8" s="684"/>
      <c r="L8" s="684"/>
      <c r="M8" s="685"/>
    </row>
    <row r="9" spans="1:13" ht="15" customHeight="1" x14ac:dyDescent="0.2">
      <c r="A9" s="5"/>
      <c r="B9" s="686"/>
      <c r="C9" s="687"/>
      <c r="D9" s="687"/>
      <c r="E9" s="687"/>
      <c r="F9" s="687"/>
      <c r="G9" s="687"/>
      <c r="H9" s="687"/>
      <c r="I9" s="687"/>
      <c r="J9" s="687"/>
      <c r="K9" s="688"/>
      <c r="L9" s="688"/>
      <c r="M9" s="689"/>
    </row>
    <row r="10" spans="1:13" ht="15" customHeight="1" x14ac:dyDescent="0.2">
      <c r="A10" s="5"/>
      <c r="B10" s="690" t="str">
        <f>IF(D14="LB I","Angebote an Hortstandorten (mit überdurchschnittlichen Auffälligkeiten)",IF(D14="LB IA","Angebote der frühkindlichen Bildung in Kindertagesstätten
(mit überdurchschnittlichen Auffälligkeiten)",IF(D14="LB II","Schulsozialarbeit/ schulbezogene Jugendarbeit",IF(D14="LB III","Anlaufstelle für spezifische Cliquen und sozial ausgegrenzte junge Menschen",IF(D14="LB IV","Beratung und Begleitung bei der Ausbildungs- und Berufsfindung",IF(D14="LB V","Allgemeine Förderung von jungen Menschen im Rahmen allgemein zugänglicher Angebote",IF(D14="LB V a","Jugendinformation und Jugendberatung",IF(D14="LB VI","Allgemeine Förderung von Familien durch allgemein zugängliche Veranstaltungen und Angebote",IF(D14="LB VII","Besondere Lebenssituationen im Familienalltag meistern und daran wachsen",IF(D14="LB VIII","Fundraisingberatung",""))))))))))</f>
        <v/>
      </c>
      <c r="C10" s="691"/>
      <c r="D10" s="691"/>
      <c r="E10" s="691"/>
      <c r="F10" s="691"/>
      <c r="G10" s="691"/>
      <c r="H10" s="691"/>
      <c r="I10" s="691"/>
      <c r="J10" s="691"/>
      <c r="K10" s="691"/>
      <c r="L10" s="691"/>
      <c r="M10" s="692"/>
    </row>
    <row r="11" spans="1:13" ht="15" customHeight="1" x14ac:dyDescent="0.2">
      <c r="A11" s="5"/>
      <c r="B11" s="693"/>
      <c r="C11" s="694"/>
      <c r="D11" s="694"/>
      <c r="E11" s="694"/>
      <c r="F11" s="694"/>
      <c r="G11" s="694"/>
      <c r="H11" s="694"/>
      <c r="I11" s="694"/>
      <c r="J11" s="694"/>
      <c r="K11" s="694"/>
      <c r="L11" s="694"/>
      <c r="M11" s="695"/>
    </row>
    <row r="12" spans="1:13" ht="15" customHeight="1" thickBot="1" x14ac:dyDescent="0.25">
      <c r="A12" s="5"/>
      <c r="B12" s="696"/>
      <c r="C12" s="697"/>
      <c r="D12" s="697"/>
      <c r="E12" s="697"/>
      <c r="F12" s="697"/>
      <c r="G12" s="697"/>
      <c r="H12" s="697"/>
      <c r="I12" s="697"/>
      <c r="J12" s="697"/>
      <c r="K12" s="697"/>
      <c r="L12" s="697"/>
      <c r="M12" s="698"/>
    </row>
    <row r="13" spans="1:13" ht="15" customHeight="1" thickBot="1" x14ac:dyDescent="0.25">
      <c r="A13" s="5"/>
      <c r="B13" s="5"/>
      <c r="C13" s="5"/>
      <c r="D13" s="5"/>
      <c r="E13" s="5"/>
      <c r="F13" s="5"/>
      <c r="G13" s="5"/>
      <c r="H13" s="5"/>
      <c r="I13" s="5"/>
      <c r="J13" s="5"/>
      <c r="K13" s="5"/>
      <c r="L13" s="5"/>
      <c r="M13" s="5"/>
    </row>
    <row r="14" spans="1:13" ht="15" customHeight="1" x14ac:dyDescent="0.2">
      <c r="A14" s="5"/>
      <c r="B14" s="489" t="s">
        <v>110</v>
      </c>
      <c r="C14" s="490"/>
      <c r="D14" s="808"/>
      <c r="E14" s="808"/>
      <c r="F14" s="808"/>
      <c r="G14" s="808"/>
      <c r="H14" s="810"/>
      <c r="I14" s="810"/>
      <c r="J14" s="810"/>
      <c r="K14" s="811"/>
      <c r="L14" s="811"/>
      <c r="M14" s="812"/>
    </row>
    <row r="15" spans="1:13" ht="15" customHeight="1" x14ac:dyDescent="0.2">
      <c r="A15" s="5"/>
      <c r="B15" s="491"/>
      <c r="C15" s="492"/>
      <c r="D15" s="809"/>
      <c r="E15" s="809"/>
      <c r="F15" s="809"/>
      <c r="G15" s="809"/>
      <c r="H15" s="723"/>
      <c r="I15" s="723"/>
      <c r="J15" s="723"/>
      <c r="K15" s="724"/>
      <c r="L15" s="724"/>
      <c r="M15" s="725"/>
    </row>
    <row r="16" spans="1:13" ht="15" customHeight="1" x14ac:dyDescent="0.2">
      <c r="A16" s="5"/>
      <c r="B16" s="701" t="s">
        <v>121</v>
      </c>
      <c r="C16" s="702"/>
      <c r="D16" s="708" t="s">
        <v>58</v>
      </c>
      <c r="E16" s="709"/>
      <c r="F16" s="709"/>
      <c r="G16" s="709"/>
      <c r="H16" s="709"/>
      <c r="I16" s="709"/>
      <c r="J16" s="709"/>
      <c r="K16" s="709"/>
      <c r="L16" s="709"/>
      <c r="M16" s="710"/>
    </row>
    <row r="17" spans="1:13" ht="15" customHeight="1" x14ac:dyDescent="0.2">
      <c r="A17" s="5"/>
      <c r="B17" s="701"/>
      <c r="C17" s="702"/>
      <c r="D17" s="708"/>
      <c r="E17" s="709"/>
      <c r="F17" s="709"/>
      <c r="G17" s="709"/>
      <c r="H17" s="709"/>
      <c r="I17" s="709"/>
      <c r="J17" s="709"/>
      <c r="K17" s="709"/>
      <c r="L17" s="709"/>
      <c r="M17" s="710"/>
    </row>
    <row r="18" spans="1:13" ht="15" customHeight="1" x14ac:dyDescent="0.2">
      <c r="A18" s="5"/>
      <c r="B18" s="701"/>
      <c r="C18" s="702"/>
      <c r="D18" s="708"/>
      <c r="E18" s="709"/>
      <c r="F18" s="709"/>
      <c r="G18" s="709"/>
      <c r="H18" s="709"/>
      <c r="I18" s="709"/>
      <c r="J18" s="709"/>
      <c r="K18" s="709"/>
      <c r="L18" s="709"/>
      <c r="M18" s="710"/>
    </row>
    <row r="19" spans="1:13" ht="15" customHeight="1" x14ac:dyDescent="0.2">
      <c r="A19" s="5"/>
      <c r="B19" s="703"/>
      <c r="C19" s="704"/>
      <c r="D19" s="711"/>
      <c r="E19" s="712"/>
      <c r="F19" s="712"/>
      <c r="G19" s="712"/>
      <c r="H19" s="712"/>
      <c r="I19" s="712"/>
      <c r="J19" s="712"/>
      <c r="K19" s="712"/>
      <c r="L19" s="712"/>
      <c r="M19" s="713"/>
    </row>
    <row r="20" spans="1:13" ht="15" customHeight="1" x14ac:dyDescent="0.2">
      <c r="A20" s="5"/>
      <c r="B20" s="733" t="s">
        <v>63</v>
      </c>
      <c r="C20" s="734"/>
      <c r="D20" s="714"/>
      <c r="E20" s="715"/>
      <c r="F20" s="715"/>
      <c r="G20" s="716"/>
      <c r="H20" s="723"/>
      <c r="I20" s="723"/>
      <c r="J20" s="723"/>
      <c r="K20" s="724"/>
      <c r="L20" s="724"/>
      <c r="M20" s="725"/>
    </row>
    <row r="21" spans="1:13" ht="15" customHeight="1" x14ac:dyDescent="0.2">
      <c r="A21" s="5"/>
      <c r="B21" s="703"/>
      <c r="C21" s="704"/>
      <c r="D21" s="717"/>
      <c r="E21" s="718"/>
      <c r="F21" s="718"/>
      <c r="G21" s="719"/>
      <c r="H21" s="723"/>
      <c r="I21" s="723"/>
      <c r="J21" s="723"/>
      <c r="K21" s="724"/>
      <c r="L21" s="724"/>
      <c r="M21" s="725"/>
    </row>
    <row r="22" spans="1:13" ht="15" customHeight="1" x14ac:dyDescent="0.2">
      <c r="A22" s="5"/>
      <c r="B22" s="729" t="s">
        <v>64</v>
      </c>
      <c r="C22" s="370"/>
      <c r="D22" s="720"/>
      <c r="E22" s="721"/>
      <c r="F22" s="721"/>
      <c r="G22" s="721"/>
      <c r="H22" s="721"/>
      <c r="I22" s="721"/>
      <c r="J22" s="721"/>
      <c r="K22" s="721"/>
      <c r="L22" s="721"/>
      <c r="M22" s="722"/>
    </row>
    <row r="23" spans="1:13" ht="15" customHeight="1" x14ac:dyDescent="0.2">
      <c r="A23" s="5"/>
      <c r="B23" s="730"/>
      <c r="C23" s="731"/>
      <c r="D23" s="708"/>
      <c r="E23" s="709"/>
      <c r="F23" s="709"/>
      <c r="G23" s="709"/>
      <c r="H23" s="709"/>
      <c r="I23" s="709"/>
      <c r="J23" s="709"/>
      <c r="K23" s="709"/>
      <c r="L23" s="709"/>
      <c r="M23" s="710"/>
    </row>
    <row r="24" spans="1:13" ht="15" customHeight="1" x14ac:dyDescent="0.2">
      <c r="A24" s="5"/>
      <c r="B24" s="730"/>
      <c r="C24" s="731"/>
      <c r="D24" s="708"/>
      <c r="E24" s="709"/>
      <c r="F24" s="709"/>
      <c r="G24" s="709"/>
      <c r="H24" s="709"/>
      <c r="I24" s="709"/>
      <c r="J24" s="709"/>
      <c r="K24" s="709"/>
      <c r="L24" s="709"/>
      <c r="M24" s="710"/>
    </row>
    <row r="25" spans="1:13" ht="15" customHeight="1" x14ac:dyDescent="0.2">
      <c r="A25" s="5"/>
      <c r="B25" s="732"/>
      <c r="C25" s="373"/>
      <c r="D25" s="711"/>
      <c r="E25" s="712"/>
      <c r="F25" s="712"/>
      <c r="G25" s="712"/>
      <c r="H25" s="712"/>
      <c r="I25" s="712"/>
      <c r="J25" s="712"/>
      <c r="K25" s="712"/>
      <c r="L25" s="712"/>
      <c r="M25" s="713"/>
    </row>
    <row r="26" spans="1:13" ht="15" customHeight="1" x14ac:dyDescent="0.2">
      <c r="A26" s="5"/>
      <c r="B26" s="737" t="s">
        <v>122</v>
      </c>
      <c r="C26" s="738"/>
      <c r="D26" s="738"/>
      <c r="E26" s="738"/>
      <c r="F26" s="738"/>
      <c r="G26" s="738"/>
      <c r="H26" s="738"/>
      <c r="I26" s="739"/>
      <c r="J26" s="746">
        <f>G81</f>
        <v>0</v>
      </c>
      <c r="K26" s="747"/>
      <c r="L26" s="747"/>
      <c r="M26" s="748"/>
    </row>
    <row r="27" spans="1:13" ht="15" customHeight="1" x14ac:dyDescent="0.2">
      <c r="A27" s="5"/>
      <c r="B27" s="740"/>
      <c r="C27" s="741"/>
      <c r="D27" s="741"/>
      <c r="E27" s="741"/>
      <c r="F27" s="741"/>
      <c r="G27" s="741"/>
      <c r="H27" s="741"/>
      <c r="I27" s="742"/>
      <c r="J27" s="749"/>
      <c r="K27" s="750"/>
      <c r="L27" s="750"/>
      <c r="M27" s="748"/>
    </row>
    <row r="28" spans="1:13" ht="15" customHeight="1" x14ac:dyDescent="0.2">
      <c r="A28" s="5"/>
      <c r="B28" s="729" t="s">
        <v>65</v>
      </c>
      <c r="C28" s="370"/>
      <c r="D28" s="720"/>
      <c r="E28" s="721"/>
      <c r="F28" s="721"/>
      <c r="G28" s="721"/>
      <c r="H28" s="721"/>
      <c r="I28" s="721"/>
      <c r="J28" s="721"/>
      <c r="K28" s="721"/>
      <c r="L28" s="721"/>
      <c r="M28" s="722"/>
    </row>
    <row r="29" spans="1:13" ht="15" customHeight="1" x14ac:dyDescent="0.2">
      <c r="A29" s="5"/>
      <c r="B29" s="730"/>
      <c r="C29" s="731"/>
      <c r="D29" s="708"/>
      <c r="E29" s="709"/>
      <c r="F29" s="709"/>
      <c r="G29" s="709"/>
      <c r="H29" s="709"/>
      <c r="I29" s="709"/>
      <c r="J29" s="709"/>
      <c r="K29" s="709"/>
      <c r="L29" s="709"/>
      <c r="M29" s="710"/>
    </row>
    <row r="30" spans="1:13" ht="15" customHeight="1" x14ac:dyDescent="0.2">
      <c r="A30" s="5"/>
      <c r="B30" s="730"/>
      <c r="C30" s="731"/>
      <c r="D30" s="708"/>
      <c r="E30" s="709"/>
      <c r="F30" s="709"/>
      <c r="G30" s="709"/>
      <c r="H30" s="709"/>
      <c r="I30" s="709"/>
      <c r="J30" s="709"/>
      <c r="K30" s="709"/>
      <c r="L30" s="709"/>
      <c r="M30" s="710"/>
    </row>
    <row r="31" spans="1:13" ht="15" customHeight="1" x14ac:dyDescent="0.2">
      <c r="A31" s="5"/>
      <c r="B31" s="730"/>
      <c r="C31" s="731"/>
      <c r="D31" s="708"/>
      <c r="E31" s="709"/>
      <c r="F31" s="709"/>
      <c r="G31" s="709"/>
      <c r="H31" s="709"/>
      <c r="I31" s="709"/>
      <c r="J31" s="709"/>
      <c r="K31" s="709"/>
      <c r="L31" s="709"/>
      <c r="M31" s="710"/>
    </row>
    <row r="32" spans="1:13" ht="15" customHeight="1" x14ac:dyDescent="0.2">
      <c r="A32" s="5"/>
      <c r="B32" s="730"/>
      <c r="C32" s="731"/>
      <c r="D32" s="708"/>
      <c r="E32" s="709"/>
      <c r="F32" s="709"/>
      <c r="G32" s="709"/>
      <c r="H32" s="709"/>
      <c r="I32" s="709"/>
      <c r="J32" s="709"/>
      <c r="K32" s="709"/>
      <c r="L32" s="709"/>
      <c r="M32" s="710"/>
    </row>
    <row r="33" spans="1:13" ht="15" customHeight="1" x14ac:dyDescent="0.2">
      <c r="A33" s="5"/>
      <c r="B33" s="730"/>
      <c r="C33" s="731"/>
      <c r="D33" s="708"/>
      <c r="E33" s="709"/>
      <c r="F33" s="709"/>
      <c r="G33" s="709"/>
      <c r="H33" s="709"/>
      <c r="I33" s="709"/>
      <c r="J33" s="709"/>
      <c r="K33" s="709"/>
      <c r="L33" s="709"/>
      <c r="M33" s="710"/>
    </row>
    <row r="34" spans="1:13" ht="15" customHeight="1" x14ac:dyDescent="0.2">
      <c r="A34" s="5"/>
      <c r="B34" s="730"/>
      <c r="C34" s="731"/>
      <c r="D34" s="708"/>
      <c r="E34" s="709"/>
      <c r="F34" s="709"/>
      <c r="G34" s="709"/>
      <c r="H34" s="709"/>
      <c r="I34" s="709"/>
      <c r="J34" s="709"/>
      <c r="K34" s="709"/>
      <c r="L34" s="709"/>
      <c r="M34" s="710"/>
    </row>
    <row r="35" spans="1:13" ht="15" customHeight="1" thickBot="1" x14ac:dyDescent="0.25">
      <c r="A35" s="5"/>
      <c r="B35" s="735"/>
      <c r="C35" s="736"/>
      <c r="D35" s="726"/>
      <c r="E35" s="727"/>
      <c r="F35" s="727"/>
      <c r="G35" s="727"/>
      <c r="H35" s="727"/>
      <c r="I35" s="727"/>
      <c r="J35" s="727"/>
      <c r="K35" s="727"/>
      <c r="L35" s="727"/>
      <c r="M35" s="728"/>
    </row>
    <row r="36" spans="1:13" ht="15" customHeight="1" x14ac:dyDescent="0.2">
      <c r="A36" s="5"/>
    </row>
    <row r="37" spans="1:13" ht="15" customHeight="1" x14ac:dyDescent="0.2">
      <c r="A37" s="5"/>
    </row>
    <row r="38" spans="1:13" ht="15" customHeight="1" x14ac:dyDescent="0.2">
      <c r="A38" s="5"/>
    </row>
    <row r="39" spans="1:13" ht="15" customHeight="1" x14ac:dyDescent="0.2">
      <c r="A39" s="5"/>
    </row>
    <row r="40" spans="1:13" ht="15" customHeight="1" x14ac:dyDescent="0.2">
      <c r="A40" s="5"/>
    </row>
    <row r="41" spans="1:13" ht="15" customHeight="1" x14ac:dyDescent="0.2">
      <c r="A41" s="5"/>
    </row>
    <row r="42" spans="1:13" ht="15" customHeight="1" x14ac:dyDescent="0.2">
      <c r="A42" s="5"/>
    </row>
    <row r="43" spans="1:13" ht="15" customHeight="1" x14ac:dyDescent="0.2">
      <c r="A43" s="5"/>
    </row>
    <row r="44" spans="1:13" ht="15" customHeight="1" x14ac:dyDescent="0.2">
      <c r="A44" s="5"/>
    </row>
    <row r="45" spans="1:13" ht="15" customHeight="1" x14ac:dyDescent="0.2">
      <c r="A45" s="5"/>
    </row>
    <row r="46" spans="1:13" ht="15" customHeight="1" x14ac:dyDescent="0.2">
      <c r="A46" s="5"/>
    </row>
    <row r="47" spans="1:13" ht="15" customHeight="1" x14ac:dyDescent="0.2">
      <c r="A47" s="5"/>
    </row>
    <row r="48" spans="1:13" ht="15" customHeight="1" x14ac:dyDescent="0.2">
      <c r="A48" s="5"/>
    </row>
    <row r="49" spans="1:13" ht="15" customHeight="1" x14ac:dyDescent="0.2">
      <c r="A49" s="5"/>
    </row>
    <row r="50" spans="1:13" ht="15" customHeight="1" x14ac:dyDescent="0.2">
      <c r="A50" s="5"/>
    </row>
    <row r="51" spans="1:13" ht="15" customHeight="1" x14ac:dyDescent="0.2">
      <c r="A51" s="5"/>
    </row>
    <row r="52" spans="1:13" ht="15" customHeight="1" x14ac:dyDescent="0.2">
      <c r="A52" s="5"/>
    </row>
    <row r="53" spans="1:13" ht="15" customHeight="1" x14ac:dyDescent="0.2">
      <c r="A53" s="5"/>
    </row>
    <row r="54" spans="1:13" ht="15" customHeight="1" x14ac:dyDescent="0.2">
      <c r="A54" s="5"/>
      <c r="B54" s="5"/>
      <c r="C54" s="5"/>
      <c r="D54" s="5"/>
      <c r="E54" s="5"/>
      <c r="F54" s="5"/>
      <c r="G54" s="5"/>
      <c r="H54" s="5"/>
      <c r="I54" s="5"/>
      <c r="J54" s="5"/>
      <c r="K54" s="5"/>
      <c r="L54" s="5"/>
      <c r="M54" s="5"/>
    </row>
    <row r="55" spans="1:13" ht="15" customHeight="1" x14ac:dyDescent="0.2">
      <c r="A55" s="5"/>
      <c r="B55" s="5"/>
      <c r="C55" s="5"/>
      <c r="D55" s="5"/>
      <c r="E55" s="5"/>
      <c r="F55" s="5"/>
      <c r="G55" s="5"/>
      <c r="H55" s="5"/>
      <c r="I55" s="5"/>
      <c r="J55" s="5"/>
      <c r="K55" s="5"/>
      <c r="L55" s="5"/>
      <c r="M55" s="5"/>
    </row>
    <row r="56" spans="1:13" ht="15" customHeight="1" x14ac:dyDescent="0.2">
      <c r="A56" s="5"/>
      <c r="B56" s="5"/>
      <c r="C56" s="5"/>
      <c r="D56" s="5"/>
      <c r="E56" s="5"/>
      <c r="F56" s="5"/>
      <c r="G56" s="5"/>
      <c r="H56" s="5"/>
      <c r="I56" s="5"/>
      <c r="J56" s="5"/>
      <c r="K56" s="5"/>
      <c r="L56" s="5"/>
      <c r="M56" s="5"/>
    </row>
    <row r="57" spans="1:13" ht="15" customHeight="1" x14ac:dyDescent="0.2">
      <c r="A57" s="5"/>
      <c r="B57" s="5"/>
      <c r="C57" s="5"/>
      <c r="D57" s="5"/>
      <c r="E57" s="5"/>
      <c r="F57" s="5"/>
      <c r="G57" s="5"/>
      <c r="H57" s="5"/>
      <c r="I57" s="5"/>
      <c r="J57" s="5"/>
      <c r="K57" s="5"/>
      <c r="L57" s="5"/>
      <c r="M57" s="5"/>
    </row>
    <row r="58" spans="1:13" ht="15" customHeight="1" x14ac:dyDescent="0.2">
      <c r="A58" s="5"/>
      <c r="B58" s="5"/>
      <c r="C58" s="5"/>
      <c r="D58" s="5"/>
      <c r="E58" s="5"/>
      <c r="F58" s="5"/>
      <c r="G58" s="5"/>
      <c r="H58" s="5"/>
      <c r="I58" s="5"/>
      <c r="J58" s="5"/>
      <c r="K58" s="5"/>
      <c r="L58" s="5"/>
      <c r="M58" s="5"/>
    </row>
    <row r="59" spans="1:13" ht="15" customHeight="1" x14ac:dyDescent="0.2">
      <c r="A59" s="5"/>
      <c r="B59" s="5"/>
      <c r="C59" s="5"/>
      <c r="D59" s="5"/>
      <c r="E59" s="5"/>
      <c r="F59" s="5"/>
      <c r="G59" s="5"/>
      <c r="H59" s="5"/>
      <c r="I59" s="5"/>
      <c r="J59" s="5"/>
      <c r="K59" s="5"/>
      <c r="L59" s="5"/>
      <c r="M59" s="5"/>
    </row>
    <row r="60" spans="1:13" ht="15" customHeight="1" x14ac:dyDescent="0.2">
      <c r="A60" s="5"/>
      <c r="B60" s="5"/>
      <c r="C60" s="5"/>
      <c r="D60" s="5"/>
      <c r="E60" s="5"/>
      <c r="F60" s="5"/>
      <c r="G60" s="5"/>
      <c r="H60" s="5"/>
      <c r="I60" s="5"/>
      <c r="J60" s="5"/>
      <c r="K60" s="5"/>
      <c r="L60" s="5"/>
      <c r="M60" s="5"/>
    </row>
    <row r="61" spans="1:13" ht="15" customHeight="1" x14ac:dyDescent="0.2">
      <c r="A61" s="5"/>
      <c r="B61" s="5"/>
      <c r="C61" s="5"/>
      <c r="D61" s="5"/>
      <c r="E61" s="5"/>
      <c r="F61" s="5"/>
      <c r="G61" s="5"/>
      <c r="H61" s="5"/>
      <c r="I61" s="5"/>
      <c r="J61" s="5"/>
      <c r="K61" s="5"/>
      <c r="L61" s="5"/>
      <c r="M61" s="5"/>
    </row>
    <row r="62" spans="1:13" ht="15" customHeight="1" x14ac:dyDescent="0.2">
      <c r="A62" s="5"/>
      <c r="B62" s="5"/>
      <c r="C62" s="5"/>
      <c r="D62" s="5"/>
      <c r="E62" s="5"/>
      <c r="F62" s="5"/>
      <c r="G62" s="5"/>
      <c r="H62" s="5"/>
      <c r="I62" s="5"/>
      <c r="J62" s="5"/>
      <c r="K62" s="5"/>
      <c r="L62" s="5"/>
      <c r="M62" s="5"/>
    </row>
    <row r="63" spans="1:13" ht="15" customHeight="1" x14ac:dyDescent="0.2">
      <c r="A63" s="5"/>
      <c r="B63" s="5"/>
      <c r="C63" s="5"/>
      <c r="D63" s="5"/>
      <c r="E63" s="5"/>
      <c r="F63" s="5"/>
      <c r="G63" s="5"/>
      <c r="H63" s="5"/>
      <c r="I63" s="5"/>
      <c r="J63" s="5"/>
      <c r="K63" s="5"/>
      <c r="L63" s="5"/>
      <c r="M63" s="5"/>
    </row>
    <row r="64" spans="1:13" ht="15" customHeight="1" x14ac:dyDescent="0.2">
      <c r="A64" s="5"/>
      <c r="B64" s="5"/>
      <c r="C64" s="5"/>
      <c r="D64" s="5"/>
      <c r="E64" s="5"/>
      <c r="F64" s="5"/>
      <c r="G64" s="5"/>
      <c r="H64" s="5"/>
      <c r="I64" s="5"/>
      <c r="J64" s="5"/>
      <c r="K64" s="5"/>
      <c r="L64" s="5"/>
      <c r="M64" s="5"/>
    </row>
    <row r="65" spans="1:14" ht="15" customHeight="1" x14ac:dyDescent="0.2">
      <c r="A65" s="5"/>
      <c r="B65" s="5"/>
      <c r="C65" s="5"/>
      <c r="D65" s="5"/>
      <c r="E65" s="5"/>
      <c r="F65" s="5"/>
      <c r="G65" s="5"/>
      <c r="H65" s="5"/>
      <c r="I65" s="5"/>
      <c r="J65" s="5"/>
      <c r="K65" s="5"/>
      <c r="L65" s="5"/>
      <c r="M65" s="5"/>
    </row>
    <row r="66" spans="1:14" ht="15" customHeight="1" x14ac:dyDescent="0.2">
      <c r="A66" s="5"/>
      <c r="B66" s="5"/>
      <c r="C66" s="5"/>
      <c r="D66" s="5"/>
      <c r="E66" s="5"/>
      <c r="F66" s="5"/>
      <c r="G66" s="5"/>
      <c r="H66" s="5"/>
      <c r="I66" s="5"/>
      <c r="J66" s="5"/>
      <c r="K66" s="5"/>
      <c r="L66" s="5"/>
      <c r="M66" s="5"/>
    </row>
    <row r="67" spans="1:14" ht="15" customHeight="1" x14ac:dyDescent="0.2">
      <c r="A67" s="5"/>
      <c r="B67" s="5"/>
      <c r="C67" s="5"/>
      <c r="D67" s="5"/>
      <c r="E67" s="5"/>
      <c r="F67" s="5"/>
      <c r="G67" s="5"/>
      <c r="H67" s="5"/>
      <c r="I67" s="5"/>
      <c r="J67" s="5"/>
      <c r="K67" s="5"/>
      <c r="L67" s="5"/>
      <c r="M67" s="5"/>
    </row>
    <row r="68" spans="1:14" ht="15" customHeight="1" thickBot="1" x14ac:dyDescent="0.25">
      <c r="A68" s="5"/>
      <c r="B68" s="5"/>
      <c r="C68" s="5"/>
      <c r="D68" s="5"/>
      <c r="E68" s="5"/>
      <c r="F68" s="5"/>
      <c r="G68" s="5"/>
      <c r="H68" s="5"/>
      <c r="I68" s="5"/>
      <c r="J68" s="5"/>
      <c r="K68" s="5"/>
      <c r="L68" s="5"/>
      <c r="M68" s="5"/>
    </row>
    <row r="69" spans="1:14" ht="15" customHeight="1" thickBot="1" x14ac:dyDescent="0.3">
      <c r="A69" s="5"/>
      <c r="B69" s="657" t="s">
        <v>203</v>
      </c>
      <c r="C69" s="658"/>
      <c r="D69" s="743" t="str">
        <f>D16</f>
        <v>xxx</v>
      </c>
      <c r="E69" s="744"/>
      <c r="F69" s="744"/>
      <c r="G69" s="744"/>
      <c r="H69" s="744"/>
      <c r="I69" s="744"/>
      <c r="J69" s="745"/>
      <c r="K69" s="212"/>
      <c r="L69" s="212"/>
      <c r="M69" s="213"/>
      <c r="N69" s="147"/>
    </row>
    <row r="70" spans="1:14" ht="15" customHeight="1" thickBot="1" x14ac:dyDescent="0.25">
      <c r="A70" s="5"/>
      <c r="B70" s="146"/>
      <c r="C70" s="146"/>
      <c r="D70" s="146"/>
      <c r="E70" s="146"/>
      <c r="F70" s="146"/>
      <c r="G70" s="146"/>
      <c r="H70" s="146"/>
      <c r="I70" s="146"/>
      <c r="J70" s="146"/>
      <c r="K70" s="223"/>
      <c r="L70" s="223"/>
      <c r="M70" s="224"/>
      <c r="N70" s="147"/>
    </row>
    <row r="71" spans="1:14" ht="15" customHeight="1" thickBot="1" x14ac:dyDescent="0.25">
      <c r="A71" s="5"/>
      <c r="B71" s="633" t="s">
        <v>204</v>
      </c>
      <c r="C71" s="634"/>
      <c r="D71" s="634"/>
      <c r="E71" s="634"/>
      <c r="F71" s="634"/>
      <c r="G71" s="634"/>
      <c r="H71" s="634"/>
      <c r="I71" s="634"/>
      <c r="J71" s="635"/>
      <c r="K71" s="215"/>
      <c r="L71" s="215"/>
      <c r="M71" s="213"/>
      <c r="N71" s="146"/>
    </row>
    <row r="72" spans="1:14" ht="15" customHeight="1" thickBot="1" x14ac:dyDescent="0.25">
      <c r="A72" s="5"/>
      <c r="B72" s="146"/>
      <c r="C72" s="146"/>
      <c r="D72" s="146"/>
      <c r="E72" s="146"/>
      <c r="F72" s="146"/>
      <c r="G72" s="146"/>
      <c r="H72" s="146"/>
      <c r="I72" s="146"/>
      <c r="J72" s="146"/>
      <c r="K72" s="214"/>
      <c r="L72" s="214"/>
      <c r="M72" s="213"/>
      <c r="N72" s="146"/>
    </row>
    <row r="73" spans="1:14" ht="15" customHeight="1" x14ac:dyDescent="0.25">
      <c r="A73" s="5"/>
      <c r="B73" s="755" t="s">
        <v>74</v>
      </c>
      <c r="C73" s="756"/>
      <c r="D73" s="756"/>
      <c r="E73" s="227"/>
      <c r="F73" s="227"/>
      <c r="G73" s="150" t="s">
        <v>182</v>
      </c>
      <c r="H73" s="151">
        <v>2024</v>
      </c>
      <c r="I73" s="207" t="s">
        <v>182</v>
      </c>
      <c r="J73" s="152" t="s">
        <v>182</v>
      </c>
      <c r="K73" s="214"/>
      <c r="L73" s="214"/>
      <c r="M73" s="213"/>
      <c r="N73" s="146"/>
    </row>
    <row r="74" spans="1:14" ht="15" customHeight="1" thickBot="1" x14ac:dyDescent="0.25">
      <c r="A74" s="5"/>
      <c r="B74" s="757"/>
      <c r="C74" s="758"/>
      <c r="D74" s="758"/>
      <c r="E74" s="153"/>
      <c r="F74" s="153"/>
      <c r="G74" s="154"/>
      <c r="H74" s="155">
        <v>12</v>
      </c>
      <c r="I74" s="208">
        <v>12</v>
      </c>
      <c r="J74" s="156">
        <v>12</v>
      </c>
      <c r="K74" s="214"/>
      <c r="L74" s="214"/>
      <c r="M74" s="222"/>
      <c r="N74" s="146"/>
    </row>
    <row r="75" spans="1:14" ht="15" customHeight="1" x14ac:dyDescent="0.2">
      <c r="A75" s="5"/>
      <c r="B75" s="759" t="s">
        <v>205</v>
      </c>
      <c r="C75" s="667"/>
      <c r="D75" s="667"/>
      <c r="E75" s="667" t="s">
        <v>66</v>
      </c>
      <c r="F75" s="667"/>
      <c r="G75" s="762"/>
      <c r="H75" s="157">
        <f>SUM(H79:H83)</f>
        <v>0</v>
      </c>
      <c r="I75" s="157">
        <f>SUM(I79:I83)</f>
        <v>0</v>
      </c>
      <c r="J75" s="189">
        <f>SUM(J79:J83)</f>
        <v>0</v>
      </c>
      <c r="K75" s="216"/>
      <c r="L75" s="216"/>
      <c r="M75" s="213"/>
      <c r="N75" s="146"/>
    </row>
    <row r="76" spans="1:14" ht="15" customHeight="1" x14ac:dyDescent="0.2">
      <c r="A76" s="5"/>
      <c r="B76" s="760"/>
      <c r="C76" s="761"/>
      <c r="D76" s="761"/>
      <c r="E76" s="763" t="s">
        <v>67</v>
      </c>
      <c r="F76" s="763"/>
      <c r="G76" s="764"/>
      <c r="H76" s="52">
        <v>0</v>
      </c>
      <c r="I76" s="52">
        <v>0</v>
      </c>
      <c r="J76" s="190">
        <v>0</v>
      </c>
      <c r="K76" s="217"/>
      <c r="L76" s="217"/>
      <c r="M76" s="213"/>
      <c r="N76" s="146"/>
    </row>
    <row r="77" spans="1:14" ht="15" customHeight="1" x14ac:dyDescent="0.2">
      <c r="A77" s="5"/>
      <c r="B77" s="765" t="s">
        <v>266</v>
      </c>
      <c r="C77" s="767"/>
      <c r="D77" s="767"/>
      <c r="E77" s="767"/>
      <c r="F77" s="766"/>
      <c r="G77" s="255">
        <v>0</v>
      </c>
      <c r="H77" s="254"/>
      <c r="I77" s="252"/>
      <c r="J77" s="253"/>
      <c r="K77" s="217"/>
      <c r="L77" s="217"/>
      <c r="M77" s="213"/>
      <c r="N77" s="146"/>
    </row>
    <row r="78" spans="1:14" ht="15" customHeight="1" x14ac:dyDescent="0.2">
      <c r="A78" s="5"/>
      <c r="B78" s="765" t="s">
        <v>264</v>
      </c>
      <c r="C78" s="767"/>
      <c r="D78" s="767"/>
      <c r="E78" s="767"/>
      <c r="F78" s="766"/>
      <c r="G78" s="255">
        <v>0</v>
      </c>
      <c r="H78" s="251"/>
      <c r="I78" s="252"/>
      <c r="J78" s="253"/>
      <c r="K78" s="217"/>
      <c r="L78" s="217"/>
      <c r="M78" s="213"/>
      <c r="N78" s="146"/>
    </row>
    <row r="79" spans="1:14" ht="15" customHeight="1" x14ac:dyDescent="0.2">
      <c r="A79" s="5"/>
      <c r="B79" s="765" t="s">
        <v>73</v>
      </c>
      <c r="C79" s="766"/>
      <c r="D79" s="158">
        <v>0</v>
      </c>
      <c r="E79" s="767" t="s">
        <v>263</v>
      </c>
      <c r="F79" s="766"/>
      <c r="G79" s="259">
        <f>IF(G77*G78=0,0,ROUND(1/G77*G78,3))</f>
        <v>0</v>
      </c>
      <c r="H79" s="256"/>
      <c r="I79" s="257"/>
      <c r="J79" s="258"/>
      <c r="K79" s="218"/>
      <c r="L79" s="218"/>
      <c r="M79" s="213"/>
      <c r="N79" s="146"/>
    </row>
    <row r="80" spans="1:14" ht="15" customHeight="1" x14ac:dyDescent="0.2">
      <c r="A80" s="5"/>
      <c r="B80" s="768" t="s">
        <v>206</v>
      </c>
      <c r="C80" s="769"/>
      <c r="D80" s="769"/>
      <c r="E80" s="769"/>
      <c r="F80" s="769"/>
      <c r="G80" s="770"/>
      <c r="H80" s="159">
        <v>0</v>
      </c>
      <c r="I80" s="162">
        <v>0</v>
      </c>
      <c r="J80" s="191">
        <v>0</v>
      </c>
      <c r="K80" s="216"/>
      <c r="L80" s="216"/>
      <c r="M80" s="213"/>
      <c r="N80" s="146"/>
    </row>
    <row r="81" spans="1:14" ht="15" customHeight="1" x14ac:dyDescent="0.2">
      <c r="A81" s="5"/>
      <c r="B81" s="768" t="s">
        <v>207</v>
      </c>
      <c r="C81" s="769"/>
      <c r="D81" s="769"/>
      <c r="E81" s="769"/>
      <c r="F81" s="769"/>
      <c r="G81" s="770"/>
      <c r="H81" s="159">
        <v>0</v>
      </c>
      <c r="I81" s="162">
        <v>0</v>
      </c>
      <c r="J81" s="191">
        <v>0</v>
      </c>
      <c r="K81" s="216"/>
      <c r="L81" s="216"/>
      <c r="M81" s="213"/>
      <c r="N81" s="146"/>
    </row>
    <row r="82" spans="1:14" ht="15" customHeight="1" x14ac:dyDescent="0.2">
      <c r="A82" s="5"/>
      <c r="B82" s="660" t="s">
        <v>208</v>
      </c>
      <c r="C82" s="661"/>
      <c r="D82" s="661"/>
      <c r="E82" s="661"/>
      <c r="F82" s="661"/>
      <c r="G82" s="662"/>
      <c r="H82" s="51">
        <v>0</v>
      </c>
      <c r="I82" s="54">
        <v>0</v>
      </c>
      <c r="J82" s="192">
        <v>0</v>
      </c>
      <c r="K82" s="218"/>
      <c r="L82" s="218"/>
      <c r="M82" s="213"/>
      <c r="N82" s="146"/>
    </row>
    <row r="83" spans="1:14" ht="15" customHeight="1" thickBot="1" x14ac:dyDescent="0.25">
      <c r="A83" s="5"/>
      <c r="B83" s="663" t="s">
        <v>209</v>
      </c>
      <c r="C83" s="664"/>
      <c r="D83" s="664"/>
      <c r="E83" s="664"/>
      <c r="F83" s="664"/>
      <c r="G83" s="665"/>
      <c r="H83" s="53">
        <v>0</v>
      </c>
      <c r="I83" s="55">
        <v>0</v>
      </c>
      <c r="J83" s="193">
        <v>0</v>
      </c>
      <c r="K83" s="218"/>
      <c r="L83" s="218"/>
      <c r="M83" s="213"/>
      <c r="N83" s="146"/>
    </row>
    <row r="84" spans="1:14" ht="15" customHeight="1" x14ac:dyDescent="0.2">
      <c r="A84" s="5"/>
      <c r="B84" s="666" t="s">
        <v>210</v>
      </c>
      <c r="C84" s="667"/>
      <c r="D84" s="667"/>
      <c r="E84" s="667" t="s">
        <v>66</v>
      </c>
      <c r="F84" s="667"/>
      <c r="G84" s="762"/>
      <c r="H84" s="157">
        <f>H86+H87+H88+H93+H97+H112+H113+H114</f>
        <v>0</v>
      </c>
      <c r="I84" s="157">
        <f>I86+I87+I88+I93+I97+I112+I113+I114</f>
        <v>0</v>
      </c>
      <c r="J84" s="189">
        <f>J86+J87+J88+J93+J97+J112+J113+J114</f>
        <v>0</v>
      </c>
      <c r="K84" s="216"/>
      <c r="L84" s="216"/>
      <c r="M84" s="213"/>
      <c r="N84" s="146"/>
    </row>
    <row r="85" spans="1:14" ht="15" customHeight="1" thickBot="1" x14ac:dyDescent="0.25">
      <c r="A85" s="5"/>
      <c r="B85" s="668"/>
      <c r="C85" s="669"/>
      <c r="D85" s="669"/>
      <c r="E85" s="771" t="s">
        <v>67</v>
      </c>
      <c r="F85" s="771"/>
      <c r="G85" s="772"/>
      <c r="H85" s="160">
        <v>0</v>
      </c>
      <c r="I85" s="160">
        <v>0</v>
      </c>
      <c r="J85" s="194">
        <v>0</v>
      </c>
      <c r="K85" s="217"/>
      <c r="L85" s="217"/>
      <c r="M85" s="213"/>
      <c r="N85" s="146"/>
    </row>
    <row r="86" spans="1:14" ht="22.5" customHeight="1" x14ac:dyDescent="0.2">
      <c r="A86" s="5"/>
      <c r="B86" s="751" t="s">
        <v>211</v>
      </c>
      <c r="C86" s="752"/>
      <c r="D86" s="752"/>
      <c r="E86" s="773" t="s">
        <v>70</v>
      </c>
      <c r="F86" s="773"/>
      <c r="G86" s="774"/>
      <c r="H86" s="161">
        <v>0</v>
      </c>
      <c r="I86" s="161">
        <v>0</v>
      </c>
      <c r="J86" s="195">
        <v>0</v>
      </c>
      <c r="K86" s="216"/>
      <c r="L86" s="216"/>
      <c r="M86" s="213"/>
      <c r="N86" s="146"/>
    </row>
    <row r="87" spans="1:14" ht="15" customHeight="1" x14ac:dyDescent="0.2">
      <c r="A87" s="5"/>
      <c r="B87" s="753" t="s">
        <v>212</v>
      </c>
      <c r="C87" s="754"/>
      <c r="D87" s="754"/>
      <c r="E87" s="642" t="s">
        <v>68</v>
      </c>
      <c r="F87" s="642"/>
      <c r="G87" s="643"/>
      <c r="H87" s="162">
        <v>0</v>
      </c>
      <c r="I87" s="162">
        <v>0</v>
      </c>
      <c r="J87" s="191">
        <v>0</v>
      </c>
      <c r="K87" s="216"/>
      <c r="L87" s="216"/>
      <c r="M87" s="213"/>
      <c r="N87" s="146"/>
    </row>
    <row r="88" spans="1:14" ht="15" customHeight="1" x14ac:dyDescent="0.2">
      <c r="A88" s="5"/>
      <c r="B88" s="163" t="s">
        <v>213</v>
      </c>
      <c r="C88" s="164"/>
      <c r="D88" s="164"/>
      <c r="E88" s="164"/>
      <c r="F88" s="164"/>
      <c r="G88" s="164"/>
      <c r="H88" s="165">
        <f>SUM(H89:H92)</f>
        <v>0</v>
      </c>
      <c r="I88" s="165">
        <f>SUM(I89:I92)</f>
        <v>0</v>
      </c>
      <c r="J88" s="196">
        <f>SUM(J89:J92)</f>
        <v>0</v>
      </c>
      <c r="K88" s="216"/>
      <c r="L88" s="216"/>
      <c r="M88" s="213"/>
      <c r="N88" s="146"/>
    </row>
    <row r="89" spans="1:14" ht="22.5" customHeight="1" x14ac:dyDescent="0.2">
      <c r="A89" s="5"/>
      <c r="B89" s="670" t="s">
        <v>214</v>
      </c>
      <c r="C89" s="671"/>
      <c r="D89" s="671"/>
      <c r="E89" s="775" t="s">
        <v>69</v>
      </c>
      <c r="F89" s="775"/>
      <c r="G89" s="776"/>
      <c r="H89" s="166">
        <v>0</v>
      </c>
      <c r="I89" s="166">
        <v>0</v>
      </c>
      <c r="J89" s="197">
        <v>0</v>
      </c>
      <c r="K89" s="218"/>
      <c r="L89" s="218"/>
      <c r="M89" s="213"/>
      <c r="N89" s="146"/>
    </row>
    <row r="90" spans="1:14" ht="15" customHeight="1" x14ac:dyDescent="0.2">
      <c r="A90" s="5"/>
      <c r="B90" s="670" t="s">
        <v>215</v>
      </c>
      <c r="C90" s="672"/>
      <c r="D90" s="672"/>
      <c r="E90" s="642" t="s">
        <v>170</v>
      </c>
      <c r="F90" s="642"/>
      <c r="G90" s="642"/>
      <c r="H90" s="166">
        <v>0</v>
      </c>
      <c r="I90" s="166">
        <v>0</v>
      </c>
      <c r="J90" s="197">
        <v>0</v>
      </c>
      <c r="K90" s="217" t="str">
        <f>IF((H90-1200*H74/12)&gt;0,H90-1200*H74/12," ")</f>
        <v xml:space="preserve"> </v>
      </c>
      <c r="L90" s="217" t="str">
        <f>IF((I90-1200*I74/12)&gt;0,I90-1200*I74/12," ")</f>
        <v xml:space="preserve"> </v>
      </c>
      <c r="M90" s="221" t="str">
        <f>IF((J90-1200*J74/12)&gt;0,J90-1200*J74/12," ")</f>
        <v xml:space="preserve"> </v>
      </c>
      <c r="N90" s="146"/>
    </row>
    <row r="91" spans="1:14" ht="22.5" customHeight="1" x14ac:dyDescent="0.2">
      <c r="A91" s="5"/>
      <c r="B91" s="674" t="s">
        <v>216</v>
      </c>
      <c r="C91" s="675"/>
      <c r="D91" s="675"/>
      <c r="E91" s="676" t="s">
        <v>217</v>
      </c>
      <c r="F91" s="676"/>
      <c r="G91" s="677"/>
      <c r="H91" s="167">
        <v>0</v>
      </c>
      <c r="I91" s="167">
        <v>0</v>
      </c>
      <c r="J91" s="198">
        <v>0</v>
      </c>
      <c r="K91" s="217" t="str">
        <f>IF((H91-2500*H74/12)&gt;0,H91-2500*H74/12," ")</f>
        <v xml:space="preserve"> </v>
      </c>
      <c r="L91" s="217" t="str">
        <f>IF((I91-2500*I74/12)&gt;0,I91-2500*I74/12," ")</f>
        <v xml:space="preserve"> </v>
      </c>
      <c r="M91" s="217" t="str">
        <f>IF((J91-2500*J74/12)&gt;0,J91-2500*J74/12," ")</f>
        <v xml:space="preserve"> </v>
      </c>
      <c r="N91" s="146"/>
    </row>
    <row r="92" spans="1:14" ht="22.5" customHeight="1" x14ac:dyDescent="0.2">
      <c r="A92" s="5"/>
      <c r="B92" s="674" t="s">
        <v>218</v>
      </c>
      <c r="C92" s="675"/>
      <c r="D92" s="675"/>
      <c r="E92" s="678" t="s">
        <v>173</v>
      </c>
      <c r="F92" s="678"/>
      <c r="G92" s="679"/>
      <c r="H92" s="167">
        <v>0</v>
      </c>
      <c r="I92" s="167">
        <v>0</v>
      </c>
      <c r="J92" s="198">
        <v>0</v>
      </c>
      <c r="K92" s="217" t="str">
        <f>IF(H92-(750*G79*H74/12)&gt;0,H92-(750*G79*H74/12)," ")</f>
        <v xml:space="preserve"> </v>
      </c>
      <c r="L92" s="217" t="str">
        <f>IF(I92-(750*G79*I74/12)&gt;0,I92-(750*G79*I74/12)," ")</f>
        <v xml:space="preserve"> </v>
      </c>
      <c r="M92" s="217" t="str">
        <f>IF(J92-(750*G79*J74/12)&gt;0,J92-(750*G79*J74/12)," ")</f>
        <v xml:space="preserve"> </v>
      </c>
      <c r="N92" s="146"/>
    </row>
    <row r="93" spans="1:14" ht="15" customHeight="1" x14ac:dyDescent="0.2">
      <c r="A93" s="5"/>
      <c r="B93" s="163" t="s">
        <v>219</v>
      </c>
      <c r="C93" s="164"/>
      <c r="D93" s="164"/>
      <c r="E93" s="164"/>
      <c r="F93" s="164"/>
      <c r="G93" s="164"/>
      <c r="H93" s="165">
        <f>SUM(H94:H96)</f>
        <v>0</v>
      </c>
      <c r="I93" s="165">
        <f>SUM(I94:I96)</f>
        <v>0</v>
      </c>
      <c r="J93" s="196">
        <f>SUM(J94:J96)</f>
        <v>0</v>
      </c>
      <c r="K93" s="216"/>
      <c r="L93" s="216"/>
      <c r="M93" s="213"/>
      <c r="N93" s="146"/>
    </row>
    <row r="94" spans="1:14" ht="22.5" customHeight="1" x14ac:dyDescent="0.2">
      <c r="A94" s="5"/>
      <c r="B94" s="670" t="s">
        <v>220</v>
      </c>
      <c r="C94" s="671"/>
      <c r="D94" s="671"/>
      <c r="E94" s="680" t="s">
        <v>168</v>
      </c>
      <c r="F94" s="680"/>
      <c r="G94" s="681"/>
      <c r="H94" s="166">
        <v>0</v>
      </c>
      <c r="I94" s="166">
        <v>0</v>
      </c>
      <c r="J94" s="197">
        <v>0</v>
      </c>
      <c r="K94" s="217" t="str">
        <f>IF(H94-(150*D79*H74/12)&gt;0,H94-(150*D79*H74/12)," ")</f>
        <v xml:space="preserve"> </v>
      </c>
      <c r="L94" s="217" t="str">
        <f>IF(I94-(150*D79*I74/12)&gt;0,I94-(150*D79*I74/12)," ")</f>
        <v xml:space="preserve"> </v>
      </c>
      <c r="M94" s="217" t="str">
        <f>IF(J94-(150*D79*J74/12)&gt;0,J94-(150*D79*J74/12)," ")</f>
        <v xml:space="preserve"> </v>
      </c>
      <c r="N94" s="146"/>
    </row>
    <row r="95" spans="1:14" ht="15" customHeight="1" x14ac:dyDescent="0.2">
      <c r="A95" s="5"/>
      <c r="B95" s="670" t="s">
        <v>221</v>
      </c>
      <c r="C95" s="671"/>
      <c r="D95" s="671"/>
      <c r="E95" s="642" t="s">
        <v>169</v>
      </c>
      <c r="F95" s="642"/>
      <c r="G95" s="643"/>
      <c r="H95" s="166">
        <v>0</v>
      </c>
      <c r="I95" s="166">
        <v>0</v>
      </c>
      <c r="J95" s="197">
        <v>0</v>
      </c>
      <c r="K95" s="217" t="str">
        <f>IF((H95-250*H74/12)&gt;0,H95-250*H74/12," ")</f>
        <v xml:space="preserve"> </v>
      </c>
      <c r="L95" s="217" t="str">
        <f>IF((I95-250*I74/12)&gt;0,I95-250*I74/12," ")</f>
        <v xml:space="preserve"> </v>
      </c>
      <c r="M95" s="217" t="str">
        <f>IF((J95-250*J74/12)&gt;0,J95-250*J74/12," ")</f>
        <v xml:space="preserve"> </v>
      </c>
      <c r="N95" s="146"/>
    </row>
    <row r="96" spans="1:14" ht="22.5" customHeight="1" x14ac:dyDescent="0.2">
      <c r="A96" s="5"/>
      <c r="B96" s="670" t="s">
        <v>222</v>
      </c>
      <c r="C96" s="671"/>
      <c r="D96" s="671"/>
      <c r="E96" s="678" t="s">
        <v>174</v>
      </c>
      <c r="F96" s="678"/>
      <c r="G96" s="679"/>
      <c r="H96" s="167">
        <v>0</v>
      </c>
      <c r="I96" s="167">
        <v>0</v>
      </c>
      <c r="J96" s="198">
        <v>0</v>
      </c>
      <c r="K96" s="217" t="str">
        <f>IF(H96-(250*D79*H74/12)&gt;0,H96-(250*D79*H74/12)," ")</f>
        <v xml:space="preserve"> </v>
      </c>
      <c r="L96" s="217" t="str">
        <f>IF(I96-(250*D79*I74/12)&gt;0,I96-(250*D79*I74/12)," ")</f>
        <v xml:space="preserve"> </v>
      </c>
      <c r="M96" s="217" t="str">
        <f>IF(J96-(250*D79*J74/12)&gt;0,J96-(250*D79*J74/12)," ")</f>
        <v xml:space="preserve"> </v>
      </c>
      <c r="N96" s="146"/>
    </row>
    <row r="97" spans="1:14" ht="15" customHeight="1" x14ac:dyDescent="0.2">
      <c r="A97" s="5"/>
      <c r="B97" s="163" t="s">
        <v>223</v>
      </c>
      <c r="C97" s="164"/>
      <c r="D97" s="164"/>
      <c r="E97" s="164"/>
      <c r="F97" s="164"/>
      <c r="G97" s="164"/>
      <c r="H97" s="165">
        <f>SUM(H98:H111)</f>
        <v>0</v>
      </c>
      <c r="I97" s="165">
        <f>SUM(I98:I111)</f>
        <v>0</v>
      </c>
      <c r="J97" s="196">
        <f>SUM(J98:J111)</f>
        <v>0</v>
      </c>
      <c r="K97" s="216"/>
      <c r="L97" s="216"/>
      <c r="M97" s="213"/>
      <c r="N97" s="146"/>
    </row>
    <row r="98" spans="1:14" s="6" customFormat="1" ht="15" customHeight="1" x14ac:dyDescent="0.2">
      <c r="A98" s="7"/>
      <c r="B98" s="670" t="s">
        <v>224</v>
      </c>
      <c r="C98" s="671"/>
      <c r="D98" s="671"/>
      <c r="E98" s="642" t="s">
        <v>68</v>
      </c>
      <c r="F98" s="642"/>
      <c r="G98" s="643"/>
      <c r="H98" s="166">
        <v>0</v>
      </c>
      <c r="I98" s="166">
        <v>0</v>
      </c>
      <c r="J98" s="197">
        <v>0</v>
      </c>
      <c r="K98" s="218"/>
      <c r="L98" s="218"/>
      <c r="M98" s="213"/>
      <c r="N98" s="168"/>
    </row>
    <row r="99" spans="1:14" ht="15" customHeight="1" x14ac:dyDescent="0.2">
      <c r="A99" s="5"/>
      <c r="B99" s="670" t="s">
        <v>225</v>
      </c>
      <c r="C99" s="671"/>
      <c r="D99" s="671"/>
      <c r="E99" s="642" t="s">
        <v>68</v>
      </c>
      <c r="F99" s="642"/>
      <c r="G99" s="643"/>
      <c r="H99" s="166">
        <v>0</v>
      </c>
      <c r="I99" s="166">
        <v>0</v>
      </c>
      <c r="J99" s="197">
        <v>0</v>
      </c>
      <c r="K99" s="218"/>
      <c r="L99" s="218"/>
      <c r="M99" s="213"/>
      <c r="N99" s="146"/>
    </row>
    <row r="100" spans="1:14" ht="37.5" customHeight="1" x14ac:dyDescent="0.2">
      <c r="A100" s="5"/>
      <c r="B100" s="777" t="s">
        <v>226</v>
      </c>
      <c r="C100" s="778"/>
      <c r="D100" s="778"/>
      <c r="E100" s="642" t="s">
        <v>167</v>
      </c>
      <c r="F100" s="642"/>
      <c r="G100" s="643"/>
      <c r="H100" s="166">
        <v>0</v>
      </c>
      <c r="I100" s="166">
        <v>0</v>
      </c>
      <c r="J100" s="197">
        <v>0</v>
      </c>
      <c r="K100" s="217" t="str">
        <f>IF((H100-1000*H74/12)&gt;0,H100-1000*H74/12," ")</f>
        <v xml:space="preserve"> </v>
      </c>
      <c r="L100" s="217" t="str">
        <f>IF((I100-1000*I74/12)&gt;0,I100-1000*I74/12," ")</f>
        <v xml:space="preserve"> </v>
      </c>
      <c r="M100" s="217" t="str">
        <f>IF((J100-1000*J74/12)&gt;0,J100-1000*J74/12," ")</f>
        <v xml:space="preserve"> </v>
      </c>
      <c r="N100" s="146"/>
    </row>
    <row r="101" spans="1:14" ht="15" customHeight="1" x14ac:dyDescent="0.2">
      <c r="A101" s="5"/>
      <c r="B101" s="670" t="s">
        <v>227</v>
      </c>
      <c r="C101" s="671"/>
      <c r="D101" s="671"/>
      <c r="E101" s="642" t="s">
        <v>68</v>
      </c>
      <c r="F101" s="642"/>
      <c r="G101" s="643"/>
      <c r="H101" s="166">
        <v>0</v>
      </c>
      <c r="I101" s="166">
        <v>0</v>
      </c>
      <c r="J101" s="197">
        <v>0</v>
      </c>
      <c r="K101" s="218"/>
      <c r="L101" s="218"/>
      <c r="M101" s="213"/>
      <c r="N101" s="146"/>
    </row>
    <row r="102" spans="1:14" ht="15" customHeight="1" x14ac:dyDescent="0.2">
      <c r="A102" s="5"/>
      <c r="B102" s="670" t="s">
        <v>228</v>
      </c>
      <c r="C102" s="672"/>
      <c r="D102" s="672"/>
      <c r="E102" s="642" t="s">
        <v>68</v>
      </c>
      <c r="F102" s="642"/>
      <c r="G102" s="643"/>
      <c r="H102" s="166">
        <v>0</v>
      </c>
      <c r="I102" s="166">
        <v>0</v>
      </c>
      <c r="J102" s="197">
        <v>0</v>
      </c>
      <c r="K102" s="218"/>
      <c r="L102" s="218"/>
      <c r="M102" s="213"/>
      <c r="N102" s="146"/>
    </row>
    <row r="103" spans="1:14" ht="15" customHeight="1" x14ac:dyDescent="0.2">
      <c r="A103" s="5"/>
      <c r="B103" s="670" t="s">
        <v>229</v>
      </c>
      <c r="C103" s="672"/>
      <c r="D103" s="672"/>
      <c r="E103" s="642" t="s">
        <v>68</v>
      </c>
      <c r="F103" s="642"/>
      <c r="G103" s="643"/>
      <c r="H103" s="166">
        <v>0</v>
      </c>
      <c r="I103" s="166">
        <v>0</v>
      </c>
      <c r="J103" s="197">
        <v>0</v>
      </c>
      <c r="K103" s="218"/>
      <c r="L103" s="218"/>
      <c r="M103" s="213"/>
      <c r="N103" s="146"/>
    </row>
    <row r="104" spans="1:14" ht="15" customHeight="1" x14ac:dyDescent="0.2">
      <c r="A104" s="5"/>
      <c r="B104" s="670" t="s">
        <v>230</v>
      </c>
      <c r="C104" s="672"/>
      <c r="D104" s="672"/>
      <c r="E104" s="642" t="s">
        <v>68</v>
      </c>
      <c r="F104" s="642"/>
      <c r="G104" s="643"/>
      <c r="H104" s="166">
        <v>0</v>
      </c>
      <c r="I104" s="166">
        <v>0</v>
      </c>
      <c r="J104" s="197">
        <v>0</v>
      </c>
      <c r="K104" s="218"/>
      <c r="L104" s="218"/>
      <c r="M104" s="213"/>
      <c r="N104" s="146"/>
    </row>
    <row r="105" spans="1:14" ht="22.5" customHeight="1" x14ac:dyDescent="0.2">
      <c r="A105" s="5"/>
      <c r="B105" s="674" t="s">
        <v>231</v>
      </c>
      <c r="C105" s="676"/>
      <c r="D105" s="676"/>
      <c r="E105" s="642" t="s">
        <v>68</v>
      </c>
      <c r="F105" s="642"/>
      <c r="G105" s="643"/>
      <c r="H105" s="166">
        <v>0</v>
      </c>
      <c r="I105" s="166">
        <v>0</v>
      </c>
      <c r="J105" s="197">
        <v>0</v>
      </c>
      <c r="K105" s="218"/>
      <c r="L105" s="218"/>
      <c r="M105" s="213"/>
      <c r="N105" s="146"/>
    </row>
    <row r="106" spans="1:14" ht="15" customHeight="1" x14ac:dyDescent="0.2">
      <c r="A106" s="5"/>
      <c r="B106" s="670" t="s">
        <v>232</v>
      </c>
      <c r="C106" s="671"/>
      <c r="D106" s="671"/>
      <c r="E106" s="642" t="s">
        <v>171</v>
      </c>
      <c r="F106" s="642"/>
      <c r="G106" s="642"/>
      <c r="H106" s="166">
        <v>0</v>
      </c>
      <c r="I106" s="166">
        <v>0</v>
      </c>
      <c r="J106" s="197">
        <v>0</v>
      </c>
      <c r="K106" s="217" t="str">
        <f>IF((H106-1300*H74/12)&gt;0,H106-1300*H74/12," ")</f>
        <v xml:space="preserve"> </v>
      </c>
      <c r="L106" s="217" t="str">
        <f>IF((I106-1300*I74/12)&gt;0,I106-1300*I74/12," ")</f>
        <v xml:space="preserve"> </v>
      </c>
      <c r="M106" s="217" t="str">
        <f>IF((J106-1300*J74/12)&gt;0,J106-1300*J74/12," ")</f>
        <v xml:space="preserve"> </v>
      </c>
      <c r="N106" s="146"/>
    </row>
    <row r="107" spans="1:14" ht="15" customHeight="1" x14ac:dyDescent="0.2">
      <c r="A107" s="5"/>
      <c r="B107" s="670" t="s">
        <v>233</v>
      </c>
      <c r="C107" s="671"/>
      <c r="D107" s="671"/>
      <c r="E107" s="642" t="s">
        <v>68</v>
      </c>
      <c r="F107" s="642"/>
      <c r="G107" s="643"/>
      <c r="H107" s="166">
        <v>0</v>
      </c>
      <c r="I107" s="166">
        <v>0</v>
      </c>
      <c r="J107" s="197">
        <v>0</v>
      </c>
      <c r="K107" s="218"/>
      <c r="L107" s="218"/>
      <c r="M107" s="213"/>
      <c r="N107" s="146"/>
    </row>
    <row r="108" spans="1:14" ht="15" customHeight="1" x14ac:dyDescent="0.2">
      <c r="A108" s="5"/>
      <c r="B108" s="670" t="s">
        <v>234</v>
      </c>
      <c r="C108" s="671"/>
      <c r="D108" s="671"/>
      <c r="E108" s="672" t="s">
        <v>267</v>
      </c>
      <c r="F108" s="672"/>
      <c r="G108" s="673"/>
      <c r="H108" s="167">
        <v>0</v>
      </c>
      <c r="I108" s="167">
        <v>0</v>
      </c>
      <c r="J108" s="198">
        <v>0</v>
      </c>
      <c r="K108" s="217" t="str">
        <f>IF((H108-69.96*H74/12)&gt;0,H108-69.96*H74/12," ")</f>
        <v xml:space="preserve"> </v>
      </c>
      <c r="L108" s="217" t="str">
        <f>IF((I108-69.96*I74/12)&gt;0,I108-69.96*I74/12," ")</f>
        <v xml:space="preserve"> </v>
      </c>
      <c r="M108" s="217" t="str">
        <f>IF((J108-69.96*I74/12)&gt;0,J108-69.96*J74/12," ")</f>
        <v xml:space="preserve"> </v>
      </c>
      <c r="N108" s="146"/>
    </row>
    <row r="109" spans="1:14" ht="15" customHeight="1" x14ac:dyDescent="0.2">
      <c r="A109" s="5"/>
      <c r="B109" s="670" t="s">
        <v>235</v>
      </c>
      <c r="C109" s="671"/>
      <c r="D109" s="671"/>
      <c r="E109" s="672" t="s">
        <v>172</v>
      </c>
      <c r="F109" s="672"/>
      <c r="G109" s="673"/>
      <c r="H109" s="167">
        <v>0</v>
      </c>
      <c r="I109" s="167">
        <v>0</v>
      </c>
      <c r="J109" s="198">
        <v>0</v>
      </c>
      <c r="K109" s="217" t="str">
        <f>IF((H109-50*H74/12)&gt;0,H109-50*H74/12," ")</f>
        <v xml:space="preserve"> </v>
      </c>
      <c r="L109" s="217" t="str">
        <f>IF((I109-50*I74/12)&gt;0,I109-50*I74/12," ")</f>
        <v xml:space="preserve"> </v>
      </c>
      <c r="M109" s="217" t="str">
        <f>IF((J109-50*J74/12)&gt;0,J109-50*J74/12," ")</f>
        <v xml:space="preserve"> </v>
      </c>
      <c r="N109" s="146"/>
    </row>
    <row r="110" spans="1:14" ht="22.5" customHeight="1" x14ac:dyDescent="0.2">
      <c r="A110" s="5"/>
      <c r="B110" s="670" t="s">
        <v>236</v>
      </c>
      <c r="C110" s="671"/>
      <c r="D110" s="671"/>
      <c r="E110" s="676" t="s">
        <v>71</v>
      </c>
      <c r="F110" s="676"/>
      <c r="G110" s="677"/>
      <c r="H110" s="167">
        <v>0</v>
      </c>
      <c r="I110" s="167">
        <v>0</v>
      </c>
      <c r="J110" s="198">
        <v>0</v>
      </c>
      <c r="K110" s="219"/>
      <c r="L110" s="219"/>
      <c r="M110" s="213"/>
      <c r="N110" s="146"/>
    </row>
    <row r="111" spans="1:14" ht="22.5" customHeight="1" x14ac:dyDescent="0.2">
      <c r="A111" s="5"/>
      <c r="B111" s="777" t="s">
        <v>237</v>
      </c>
      <c r="C111" s="778"/>
      <c r="D111" s="778"/>
      <c r="E111" s="672" t="s">
        <v>72</v>
      </c>
      <c r="F111" s="672"/>
      <c r="G111" s="673"/>
      <c r="H111" s="167">
        <v>0</v>
      </c>
      <c r="I111" s="167">
        <v>0</v>
      </c>
      <c r="J111" s="198">
        <v>0</v>
      </c>
      <c r="K111" s="219"/>
      <c r="L111" s="219"/>
      <c r="M111" s="213"/>
      <c r="N111" s="146"/>
    </row>
    <row r="112" spans="1:14" ht="22.5" customHeight="1" x14ac:dyDescent="0.2">
      <c r="A112" s="5"/>
      <c r="B112" s="792" t="s">
        <v>238</v>
      </c>
      <c r="C112" s="793"/>
      <c r="D112" s="793"/>
      <c r="E112" s="794" t="s">
        <v>175</v>
      </c>
      <c r="F112" s="794"/>
      <c r="G112" s="795"/>
      <c r="H112" s="169">
        <v>0</v>
      </c>
      <c r="I112" s="169">
        <v>0</v>
      </c>
      <c r="J112" s="199">
        <v>0</v>
      </c>
      <c r="K112" s="170" t="str">
        <f>IF((H80+H82)*H112&lt;&gt;0,IF((1/(H80+H82)*H112&gt;5%),(1/(H80+H82)*H112)," ")," ")</f>
        <v xml:space="preserve"> </v>
      </c>
      <c r="L112" s="170" t="str">
        <f>IF((I80+I82)*I112&lt;&gt;0,IF((1/(I80+I82)*I112&gt;5%),(1/(I80+I82)*I112)," ")," ")</f>
        <v xml:space="preserve"> </v>
      </c>
      <c r="M112" s="170" t="str">
        <f>IF((J80+J82)*J112&lt;&gt;0,IF((1/(J80+J82)*J112&gt;5%),(1/(J80+J82)*J112)," ")," ")</f>
        <v xml:space="preserve"> </v>
      </c>
      <c r="N112" s="146"/>
    </row>
    <row r="113" spans="1:14" ht="60" customHeight="1" x14ac:dyDescent="0.2">
      <c r="A113" s="5"/>
      <c r="B113" s="796" t="s">
        <v>239</v>
      </c>
      <c r="C113" s="797"/>
      <c r="D113" s="797"/>
      <c r="E113" s="798" t="s">
        <v>240</v>
      </c>
      <c r="F113" s="798"/>
      <c r="G113" s="799"/>
      <c r="H113" s="171">
        <v>0</v>
      </c>
      <c r="I113" s="171">
        <v>0</v>
      </c>
      <c r="J113" s="200">
        <v>0</v>
      </c>
      <c r="K113" s="220"/>
      <c r="L113" s="220"/>
      <c r="M113" s="213"/>
      <c r="N113" s="146"/>
    </row>
    <row r="114" spans="1:14" ht="24.95" customHeight="1" thickBot="1" x14ac:dyDescent="0.25">
      <c r="A114" s="5"/>
      <c r="B114" s="800" t="s">
        <v>241</v>
      </c>
      <c r="C114" s="801"/>
      <c r="D114" s="801"/>
      <c r="E114" s="802" t="s">
        <v>242</v>
      </c>
      <c r="F114" s="802"/>
      <c r="G114" s="802"/>
      <c r="H114" s="172">
        <v>0</v>
      </c>
      <c r="I114" s="172">
        <v>0</v>
      </c>
      <c r="J114" s="201">
        <v>0</v>
      </c>
      <c r="K114" s="220"/>
      <c r="L114" s="220"/>
      <c r="M114" s="213"/>
      <c r="N114" s="146"/>
    </row>
    <row r="115" spans="1:14" ht="15" customHeight="1" x14ac:dyDescent="0.2">
      <c r="A115" s="5"/>
      <c r="B115" s="803" t="s">
        <v>243</v>
      </c>
      <c r="C115" s="788"/>
      <c r="D115" s="788"/>
      <c r="E115" s="788" t="s">
        <v>66</v>
      </c>
      <c r="F115" s="788"/>
      <c r="G115" s="789"/>
      <c r="H115" s="173">
        <f t="shared" ref="H115:J116" si="0">H75+H84</f>
        <v>0</v>
      </c>
      <c r="I115" s="173">
        <f t="shared" si="0"/>
        <v>0</v>
      </c>
      <c r="J115" s="202">
        <f t="shared" si="0"/>
        <v>0</v>
      </c>
      <c r="K115" s="216"/>
      <c r="L115" s="216"/>
      <c r="M115" s="213"/>
      <c r="N115" s="146"/>
    </row>
    <row r="116" spans="1:14" ht="15" customHeight="1" thickBot="1" x14ac:dyDescent="0.25">
      <c r="A116" s="5"/>
      <c r="B116" s="174"/>
      <c r="C116" s="153"/>
      <c r="D116" s="153"/>
      <c r="E116" s="790" t="s">
        <v>67</v>
      </c>
      <c r="F116" s="790"/>
      <c r="G116" s="791"/>
      <c r="H116" s="175">
        <f t="shared" si="0"/>
        <v>0</v>
      </c>
      <c r="I116" s="175">
        <f t="shared" si="0"/>
        <v>0</v>
      </c>
      <c r="J116" s="203">
        <f t="shared" si="0"/>
        <v>0</v>
      </c>
      <c r="K116" s="217"/>
      <c r="L116" s="217"/>
      <c r="M116" s="213"/>
      <c r="N116" s="146"/>
    </row>
    <row r="117" spans="1:14" ht="15" customHeight="1" x14ac:dyDescent="0.2">
      <c r="A117" s="5"/>
      <c r="B117" s="655" t="s">
        <v>244</v>
      </c>
      <c r="C117" s="656"/>
      <c r="D117" s="656"/>
      <c r="E117" s="621" t="s">
        <v>77</v>
      </c>
      <c r="F117" s="621"/>
      <c r="G117" s="622"/>
      <c r="H117" s="176">
        <f t="shared" ref="H117:J118" si="1">H137</f>
        <v>0</v>
      </c>
      <c r="I117" s="176">
        <f t="shared" si="1"/>
        <v>0</v>
      </c>
      <c r="J117" s="204">
        <f t="shared" si="1"/>
        <v>0</v>
      </c>
      <c r="K117" s="218"/>
      <c r="L117" s="218"/>
      <c r="M117" s="213"/>
      <c r="N117" s="146"/>
    </row>
    <row r="118" spans="1:14" ht="50.1" customHeight="1" thickBot="1" x14ac:dyDescent="0.25">
      <c r="A118" s="5"/>
      <c r="B118" s="779" t="s">
        <v>245</v>
      </c>
      <c r="C118" s="780"/>
      <c r="D118" s="780"/>
      <c r="E118" s="625" t="s">
        <v>179</v>
      </c>
      <c r="F118" s="625"/>
      <c r="G118" s="626"/>
      <c r="H118" s="177">
        <f t="shared" si="1"/>
        <v>0</v>
      </c>
      <c r="I118" s="177">
        <f t="shared" si="1"/>
        <v>0</v>
      </c>
      <c r="J118" s="205">
        <f t="shared" si="1"/>
        <v>0</v>
      </c>
      <c r="K118" s="218"/>
      <c r="L118" s="218"/>
      <c r="M118" s="213"/>
      <c r="N118" s="146"/>
    </row>
    <row r="119" spans="1:14" ht="15" customHeight="1" thickBot="1" x14ac:dyDescent="0.25">
      <c r="A119" s="5"/>
      <c r="B119" s="617" t="s">
        <v>246</v>
      </c>
      <c r="C119" s="618"/>
      <c r="D119" s="618"/>
      <c r="E119" s="618"/>
      <c r="F119" s="618"/>
      <c r="G119" s="619"/>
      <c r="H119" s="178">
        <f>ROUND(H115+H117+H118,2)</f>
        <v>0</v>
      </c>
      <c r="I119" s="182">
        <f>ROUND(I115+I117+I118,2)</f>
        <v>0</v>
      </c>
      <c r="J119" s="206">
        <f>ROUND(J115+J117+J118,2)</f>
        <v>0</v>
      </c>
      <c r="K119" s="216"/>
      <c r="L119" s="216"/>
      <c r="M119" s="213"/>
      <c r="N119" s="146"/>
    </row>
    <row r="120" spans="1:14" ht="15" customHeight="1" x14ac:dyDescent="0.2">
      <c r="A120" s="5"/>
      <c r="B120" s="632" t="s">
        <v>247</v>
      </c>
      <c r="C120" s="632"/>
      <c r="D120" s="632"/>
      <c r="E120" s="632"/>
      <c r="F120" s="632"/>
      <c r="G120" s="632"/>
      <c r="H120" s="632"/>
      <c r="I120" s="632"/>
      <c r="J120" s="632"/>
      <c r="K120" s="216"/>
      <c r="L120" s="216"/>
      <c r="M120" s="213"/>
      <c r="N120" s="146"/>
    </row>
    <row r="121" spans="1:14" ht="15" customHeight="1" thickBot="1" x14ac:dyDescent="0.25">
      <c r="A121" s="5"/>
      <c r="B121" s="632"/>
      <c r="C121" s="632"/>
      <c r="D121" s="632"/>
      <c r="E121" s="632"/>
      <c r="F121" s="632"/>
      <c r="G121" s="632"/>
      <c r="H121" s="632"/>
      <c r="I121" s="632"/>
      <c r="J121" s="632"/>
      <c r="K121" s="216"/>
      <c r="L121" s="216"/>
      <c r="M121" s="213"/>
      <c r="N121" s="146"/>
    </row>
    <row r="122" spans="1:14" ht="15" customHeight="1" thickBot="1" x14ac:dyDescent="0.3">
      <c r="A122" s="50"/>
      <c r="B122" s="657" t="s">
        <v>203</v>
      </c>
      <c r="C122" s="658"/>
      <c r="D122" s="636" t="str">
        <f>D69</f>
        <v>xxx</v>
      </c>
      <c r="E122" s="637"/>
      <c r="F122" s="637"/>
      <c r="G122" s="637"/>
      <c r="H122" s="637"/>
      <c r="I122" s="637"/>
      <c r="J122" s="638"/>
      <c r="K122" s="216"/>
      <c r="L122" s="216"/>
      <c r="M122" s="213"/>
      <c r="N122" s="146"/>
    </row>
    <row r="123" spans="1:14" ht="15" customHeight="1" thickBot="1" x14ac:dyDescent="0.25">
      <c r="A123" s="50"/>
      <c r="B123" s="146"/>
      <c r="C123" s="146"/>
      <c r="D123" s="146"/>
      <c r="E123" s="146"/>
      <c r="F123" s="146"/>
      <c r="G123" s="146"/>
      <c r="H123" s="146"/>
      <c r="I123" s="146"/>
      <c r="J123" s="146"/>
      <c r="K123" s="216"/>
      <c r="L123" s="216"/>
      <c r="M123" s="213"/>
      <c r="N123" s="146"/>
    </row>
    <row r="124" spans="1:14" ht="15" customHeight="1" thickBot="1" x14ac:dyDescent="0.25">
      <c r="A124" s="50"/>
      <c r="B124" s="633" t="s">
        <v>248</v>
      </c>
      <c r="C124" s="634"/>
      <c r="D124" s="634"/>
      <c r="E124" s="634"/>
      <c r="F124" s="634"/>
      <c r="G124" s="634"/>
      <c r="H124" s="634"/>
      <c r="I124" s="634"/>
      <c r="J124" s="635"/>
      <c r="K124" s="216"/>
      <c r="L124" s="216"/>
      <c r="M124" s="213"/>
      <c r="N124" s="146"/>
    </row>
    <row r="125" spans="1:14" ht="15" customHeight="1" thickBot="1" x14ac:dyDescent="0.25">
      <c r="A125" s="50"/>
      <c r="B125" s="179"/>
      <c r="C125" s="179"/>
      <c r="D125" s="179"/>
      <c r="E125" s="179"/>
      <c r="F125" s="179"/>
      <c r="G125" s="179"/>
      <c r="H125" s="179"/>
      <c r="I125" s="179"/>
      <c r="J125" s="179"/>
      <c r="K125" s="216"/>
      <c r="L125" s="216"/>
      <c r="M125" s="213"/>
      <c r="N125" s="146"/>
    </row>
    <row r="126" spans="1:14" ht="15" customHeight="1" x14ac:dyDescent="0.25">
      <c r="A126" s="50"/>
      <c r="B126" s="755" t="s">
        <v>75</v>
      </c>
      <c r="C126" s="756"/>
      <c r="D126" s="756"/>
      <c r="E126" s="804"/>
      <c r="F126" s="804"/>
      <c r="G126" s="806" t="s">
        <v>182</v>
      </c>
      <c r="H126" s="241">
        <f t="shared" ref="H126:J127" si="2">H73</f>
        <v>2024</v>
      </c>
      <c r="I126" s="241" t="str">
        <f t="shared" si="2"/>
        <v>Jahr</v>
      </c>
      <c r="J126" s="242" t="str">
        <f t="shared" si="2"/>
        <v>Jahr</v>
      </c>
      <c r="K126" s="216"/>
      <c r="L126" s="216"/>
      <c r="M126" s="213"/>
      <c r="N126" s="146"/>
    </row>
    <row r="127" spans="1:14" ht="15" customHeight="1" thickBot="1" x14ac:dyDescent="0.25">
      <c r="A127" s="5"/>
      <c r="B127" s="757"/>
      <c r="C127" s="758"/>
      <c r="D127" s="758"/>
      <c r="E127" s="805"/>
      <c r="F127" s="805"/>
      <c r="G127" s="807"/>
      <c r="H127" s="243">
        <f t="shared" si="2"/>
        <v>12</v>
      </c>
      <c r="I127" s="243">
        <f t="shared" si="2"/>
        <v>12</v>
      </c>
      <c r="J127" s="244">
        <f t="shared" si="2"/>
        <v>12</v>
      </c>
      <c r="K127" s="215"/>
      <c r="L127" s="215"/>
      <c r="M127" s="213"/>
      <c r="N127" s="146"/>
    </row>
    <row r="128" spans="1:14" ht="15" customHeight="1" thickBot="1" x14ac:dyDescent="0.3">
      <c r="A128" s="5"/>
      <c r="B128" s="785" t="s">
        <v>249</v>
      </c>
      <c r="C128" s="786"/>
      <c r="D128" s="786"/>
      <c r="E128" s="786"/>
      <c r="F128" s="786"/>
      <c r="G128" s="787"/>
      <c r="H128" s="180">
        <f>H76+H85</f>
        <v>0</v>
      </c>
      <c r="I128" s="180">
        <f>I76+I85</f>
        <v>0</v>
      </c>
      <c r="J128" s="209">
        <f>J76+J85</f>
        <v>0</v>
      </c>
      <c r="K128" s="217"/>
      <c r="L128" s="217"/>
      <c r="M128" s="213"/>
      <c r="N128" s="146"/>
    </row>
    <row r="129" spans="1:14" ht="15" customHeight="1" x14ac:dyDescent="0.25">
      <c r="A129" s="5"/>
      <c r="B129" s="781" t="s">
        <v>250</v>
      </c>
      <c r="C129" s="782"/>
      <c r="D129" s="783"/>
      <c r="E129" s="784" t="s">
        <v>76</v>
      </c>
      <c r="F129" s="782"/>
      <c r="G129" s="782"/>
      <c r="H129" s="181">
        <f>SUM(H130:H131)</f>
        <v>0</v>
      </c>
      <c r="I129" s="181">
        <f>SUM(I130:I131)</f>
        <v>0</v>
      </c>
      <c r="J129" s="210">
        <f>SUM(J130:J131)</f>
        <v>0</v>
      </c>
      <c r="K129" s="659" t="str">
        <f>IF((H139+I139+J139)*(H129+I129+J129+H132+I132+J132+H137+I137+J137+H138+I138+J138)&lt;&gt;0,IF((1/(H139+I139+J139)*(H129+I129+J129+H132+I132+J132+H137+I137+J137+H138+I138+J138))&lt;10%,1/(H139+I139+J139)*(H129+I129+J129+H132+I132+J132+H137+I137+J137+H138+I138+J138),""),"")</f>
        <v/>
      </c>
      <c r="L129" s="659"/>
      <c r="M129" s="659"/>
      <c r="N129" s="146"/>
    </row>
    <row r="130" spans="1:14" ht="15" customHeight="1" x14ac:dyDescent="0.2">
      <c r="A130" s="5"/>
      <c r="B130" s="639" t="s">
        <v>251</v>
      </c>
      <c r="C130" s="640"/>
      <c r="D130" s="641"/>
      <c r="E130" s="642"/>
      <c r="F130" s="642"/>
      <c r="G130" s="643"/>
      <c r="H130" s="54">
        <v>0</v>
      </c>
      <c r="I130" s="54">
        <v>0</v>
      </c>
      <c r="J130" s="192">
        <v>0</v>
      </c>
      <c r="K130" s="218"/>
      <c r="L130" s="218"/>
      <c r="M130" s="213"/>
      <c r="N130" s="146"/>
    </row>
    <row r="131" spans="1:14" ht="22.5" customHeight="1" thickBot="1" x14ac:dyDescent="0.25">
      <c r="A131" s="5"/>
      <c r="B131" s="623" t="s">
        <v>252</v>
      </c>
      <c r="C131" s="624"/>
      <c r="D131" s="624"/>
      <c r="E131" s="625" t="s">
        <v>78</v>
      </c>
      <c r="F131" s="625"/>
      <c r="G131" s="626"/>
      <c r="H131" s="55">
        <v>0</v>
      </c>
      <c r="I131" s="55">
        <v>0</v>
      </c>
      <c r="J131" s="193">
        <v>0</v>
      </c>
      <c r="K131" s="218"/>
      <c r="L131" s="218"/>
      <c r="M131" s="213"/>
      <c r="N131" s="146"/>
    </row>
    <row r="132" spans="1:14" ht="15" customHeight="1" x14ac:dyDescent="0.2">
      <c r="A132" s="5"/>
      <c r="B132" s="644" t="s">
        <v>253</v>
      </c>
      <c r="C132" s="645"/>
      <c r="D132" s="646"/>
      <c r="E132" s="647"/>
      <c r="F132" s="648"/>
      <c r="G132" s="648"/>
      <c r="H132" s="181">
        <f>SUM(H133:H135)</f>
        <v>0</v>
      </c>
      <c r="I132" s="181">
        <f>SUM(I133:I135)</f>
        <v>0</v>
      </c>
      <c r="J132" s="210">
        <f>SUM(J133:J135)</f>
        <v>0</v>
      </c>
      <c r="K132" s="216"/>
      <c r="L132" s="216"/>
      <c r="M132" s="213"/>
      <c r="N132" s="146"/>
    </row>
    <row r="133" spans="1:14" ht="15" customHeight="1" x14ac:dyDescent="0.2">
      <c r="A133" s="5"/>
      <c r="B133" s="649" t="s">
        <v>254</v>
      </c>
      <c r="C133" s="650"/>
      <c r="D133" s="650"/>
      <c r="E133" s="650"/>
      <c r="F133" s="650"/>
      <c r="G133" s="651"/>
      <c r="H133" s="54">
        <v>0</v>
      </c>
      <c r="I133" s="54">
        <v>0</v>
      </c>
      <c r="J133" s="192">
        <v>0</v>
      </c>
      <c r="K133" s="218"/>
      <c r="L133" s="218"/>
      <c r="M133" s="213"/>
      <c r="N133" s="146"/>
    </row>
    <row r="134" spans="1:14" ht="15" customHeight="1" x14ac:dyDescent="0.2">
      <c r="A134" s="5"/>
      <c r="B134" s="649" t="s">
        <v>255</v>
      </c>
      <c r="C134" s="650"/>
      <c r="D134" s="650"/>
      <c r="E134" s="650"/>
      <c r="F134" s="650"/>
      <c r="G134" s="651"/>
      <c r="H134" s="54">
        <v>0</v>
      </c>
      <c r="I134" s="54">
        <v>0</v>
      </c>
      <c r="J134" s="192">
        <v>0</v>
      </c>
      <c r="K134" s="218"/>
      <c r="L134" s="218"/>
      <c r="M134" s="213"/>
      <c r="N134" s="146"/>
    </row>
    <row r="135" spans="1:14" ht="15" customHeight="1" thickBot="1" x14ac:dyDescent="0.25">
      <c r="A135" s="5"/>
      <c r="B135" s="652" t="s">
        <v>256</v>
      </c>
      <c r="C135" s="653"/>
      <c r="D135" s="653"/>
      <c r="E135" s="653"/>
      <c r="F135" s="653"/>
      <c r="G135" s="654"/>
      <c r="H135" s="55">
        <v>0</v>
      </c>
      <c r="I135" s="55">
        <v>0</v>
      </c>
      <c r="J135" s="193">
        <v>0</v>
      </c>
      <c r="K135" s="218"/>
      <c r="L135" s="218"/>
      <c r="M135" s="218"/>
      <c r="N135" s="146"/>
    </row>
    <row r="136" spans="1:14" ht="15" customHeight="1" thickBot="1" x14ac:dyDescent="0.25">
      <c r="A136" s="5"/>
      <c r="B136" s="617" t="s">
        <v>257</v>
      </c>
      <c r="C136" s="618"/>
      <c r="D136" s="618"/>
      <c r="E136" s="618"/>
      <c r="F136" s="618"/>
      <c r="G136" s="619"/>
      <c r="H136" s="182">
        <f>H128+H129+H132</f>
        <v>0</v>
      </c>
      <c r="I136" s="182">
        <f>I128+I129+I132</f>
        <v>0</v>
      </c>
      <c r="J136" s="206">
        <f>J128+J129+J132</f>
        <v>0</v>
      </c>
      <c r="K136" s="218"/>
      <c r="L136" s="218"/>
      <c r="M136" s="213"/>
      <c r="N136" s="146"/>
    </row>
    <row r="137" spans="1:14" ht="15" customHeight="1" x14ac:dyDescent="0.2">
      <c r="A137" s="5"/>
      <c r="B137" s="620" t="s">
        <v>258</v>
      </c>
      <c r="C137" s="621"/>
      <c r="D137" s="621"/>
      <c r="E137" s="621" t="s">
        <v>77</v>
      </c>
      <c r="F137" s="621"/>
      <c r="G137" s="622"/>
      <c r="H137" s="183">
        <v>0</v>
      </c>
      <c r="I137" s="183">
        <v>0</v>
      </c>
      <c r="J137" s="211">
        <v>0</v>
      </c>
      <c r="K137" s="218"/>
      <c r="L137" s="218"/>
      <c r="M137" s="213"/>
      <c r="N137" s="146"/>
    </row>
    <row r="138" spans="1:14" ht="50.1" customHeight="1" thickBot="1" x14ac:dyDescent="0.25">
      <c r="A138" s="5"/>
      <c r="B138" s="623" t="s">
        <v>259</v>
      </c>
      <c r="C138" s="624"/>
      <c r="D138" s="624"/>
      <c r="E138" s="625" t="s">
        <v>179</v>
      </c>
      <c r="F138" s="625"/>
      <c r="G138" s="626"/>
      <c r="H138" s="55">
        <v>0</v>
      </c>
      <c r="I138" s="55">
        <v>0</v>
      </c>
      <c r="J138" s="193">
        <v>0</v>
      </c>
      <c r="K138" s="218"/>
      <c r="L138" s="218"/>
      <c r="M138" s="213"/>
      <c r="N138" s="146"/>
    </row>
    <row r="139" spans="1:14" ht="15" customHeight="1" thickBot="1" x14ac:dyDescent="0.25">
      <c r="A139" s="5"/>
      <c r="B139" s="627" t="s">
        <v>260</v>
      </c>
      <c r="C139" s="628"/>
      <c r="D139" s="628"/>
      <c r="E139" s="628"/>
      <c r="F139" s="628"/>
      <c r="G139" s="629"/>
      <c r="H139" s="182">
        <f>ROUND(H136+H137+H138,2)</f>
        <v>0</v>
      </c>
      <c r="I139" s="182">
        <f>ROUND(I136+I137+I138,2)</f>
        <v>0</v>
      </c>
      <c r="J139" s="206">
        <f>ROUND(J136+J137+J138,2)</f>
        <v>0</v>
      </c>
      <c r="K139" s="216"/>
      <c r="L139" s="216"/>
      <c r="M139" s="213"/>
      <c r="N139" s="146"/>
    </row>
    <row r="140" spans="1:14" ht="15" customHeight="1" x14ac:dyDescent="0.25">
      <c r="B140" s="184" t="str">
        <f>IF(H119&lt;&gt;H139,"Achtung: Ausgaben ≠ Einnahmen!!!",IF(I119&lt;&gt;I139,"Achtung: Ausgaben ≠ Einnahmen!!!",IF(J119&lt;&gt;J139,"Achtung: Ausgaben ≠ Einnahmen!!!","")))</f>
        <v/>
      </c>
      <c r="C140" s="147"/>
      <c r="D140" s="147"/>
      <c r="E140" s="147"/>
      <c r="F140" s="147"/>
      <c r="G140" s="147"/>
      <c r="H140" s="147"/>
      <c r="I140" s="185"/>
      <c r="J140" s="185"/>
      <c r="K140" s="148"/>
      <c r="L140" s="148"/>
      <c r="M140" s="147"/>
      <c r="N140" s="147"/>
    </row>
    <row r="141" spans="1:14" ht="15" customHeight="1" x14ac:dyDescent="0.25">
      <c r="B141" s="147"/>
      <c r="C141" s="147"/>
      <c r="D141" s="147"/>
      <c r="E141" s="147"/>
      <c r="F141" s="147"/>
      <c r="G141" s="147"/>
      <c r="H141" s="186"/>
      <c r="I141" s="147"/>
      <c r="J141" s="147"/>
      <c r="K141" s="148"/>
      <c r="L141" s="148"/>
      <c r="M141" s="147"/>
      <c r="N141" s="147"/>
    </row>
    <row r="142" spans="1:14" ht="15" customHeight="1" x14ac:dyDescent="0.2">
      <c r="B142" s="630" t="s">
        <v>261</v>
      </c>
      <c r="C142" s="630"/>
      <c r="D142" s="630"/>
      <c r="E142" s="147"/>
      <c r="F142" s="147"/>
      <c r="G142" s="147"/>
      <c r="H142" s="147"/>
      <c r="I142" s="147"/>
      <c r="J142" s="147"/>
      <c r="K142" s="148"/>
      <c r="L142" s="148"/>
      <c r="M142" s="147"/>
      <c r="N142" s="147"/>
    </row>
    <row r="143" spans="1:14" ht="15" customHeight="1" x14ac:dyDescent="0.2">
      <c r="B143" s="631"/>
      <c r="C143" s="631"/>
      <c r="D143" s="631"/>
      <c r="F143" s="187"/>
      <c r="G143" s="187"/>
      <c r="H143" s="187"/>
      <c r="I143" s="187"/>
      <c r="J143" s="188"/>
      <c r="K143" s="148"/>
      <c r="L143" s="148"/>
      <c r="M143" s="147"/>
      <c r="N143" s="147"/>
    </row>
    <row r="144" spans="1:14" ht="15" customHeight="1" x14ac:dyDescent="0.2">
      <c r="B144" s="1" t="s">
        <v>262</v>
      </c>
      <c r="F144" s="1" t="s">
        <v>5</v>
      </c>
      <c r="K144" s="148"/>
      <c r="L144" s="148"/>
      <c r="M144" s="147"/>
      <c r="N144" s="147"/>
    </row>
    <row r="145" spans="11:14" ht="15" customHeight="1" x14ac:dyDescent="0.2">
      <c r="K145" s="147"/>
      <c r="L145" s="147"/>
      <c r="M145" s="147"/>
      <c r="N145" s="147"/>
    </row>
  </sheetData>
  <sheetProtection algorithmName="SHA-512" hashValue="GsPqf1FKC+5BhWIKikk1nfWAffo3xKWCGGvL5MZBSeHF2DQNXDHXCO//edEqjDBsYOeMXlA/eohBtUywD+qWoA==" saltValue="ztoEYOgOePED9qLQb/cMkw==" spinCount="100000" sheet="1" objects="1" scenarios="1" selectLockedCells="1"/>
  <mergeCells count="123">
    <mergeCell ref="B77:F77"/>
    <mergeCell ref="B78:F78"/>
    <mergeCell ref="B69:C69"/>
    <mergeCell ref="D69:J69"/>
    <mergeCell ref="B71:J71"/>
    <mergeCell ref="B73:D74"/>
    <mergeCell ref="B75:D76"/>
    <mergeCell ref="B22:C25"/>
    <mergeCell ref="D22:M25"/>
    <mergeCell ref="B26:I27"/>
    <mergeCell ref="J26:M27"/>
    <mergeCell ref="B28:C35"/>
    <mergeCell ref="D28:M35"/>
    <mergeCell ref="E75:G75"/>
    <mergeCell ref="E76:G76"/>
    <mergeCell ref="B1:M6"/>
    <mergeCell ref="B8:M9"/>
    <mergeCell ref="B10:M12"/>
    <mergeCell ref="B20:C21"/>
    <mergeCell ref="D20:G21"/>
    <mergeCell ref="H20:M21"/>
    <mergeCell ref="B14:C15"/>
    <mergeCell ref="D14:G15"/>
    <mergeCell ref="B16:C19"/>
    <mergeCell ref="D16:M19"/>
    <mergeCell ref="H14:M15"/>
    <mergeCell ref="B79:C79"/>
    <mergeCell ref="E79:F79"/>
    <mergeCell ref="B86:D86"/>
    <mergeCell ref="E86:G86"/>
    <mergeCell ref="B87:D87"/>
    <mergeCell ref="E87:G87"/>
    <mergeCell ref="E84:G84"/>
    <mergeCell ref="E85:G85"/>
    <mergeCell ref="B82:G82"/>
    <mergeCell ref="B83:G83"/>
    <mergeCell ref="B84:D85"/>
    <mergeCell ref="B80:G80"/>
    <mergeCell ref="B81:G81"/>
    <mergeCell ref="B92:D92"/>
    <mergeCell ref="E92:G92"/>
    <mergeCell ref="B94:D94"/>
    <mergeCell ref="E94:G94"/>
    <mergeCell ref="B89:D89"/>
    <mergeCell ref="E89:G89"/>
    <mergeCell ref="B90:D90"/>
    <mergeCell ref="E90:G90"/>
    <mergeCell ref="B91:D91"/>
    <mergeCell ref="E91:G91"/>
    <mergeCell ref="B98:D98"/>
    <mergeCell ref="E98:G98"/>
    <mergeCell ref="B99:D99"/>
    <mergeCell ref="E99:G99"/>
    <mergeCell ref="B100:D100"/>
    <mergeCell ref="E100:G100"/>
    <mergeCell ref="B95:D95"/>
    <mergeCell ref="E95:G95"/>
    <mergeCell ref="B96:D96"/>
    <mergeCell ref="E96:G96"/>
    <mergeCell ref="B112:D112"/>
    <mergeCell ref="E112:G112"/>
    <mergeCell ref="B104:D104"/>
    <mergeCell ref="E104:G104"/>
    <mergeCell ref="B105:D105"/>
    <mergeCell ref="E105:G105"/>
    <mergeCell ref="B106:D106"/>
    <mergeCell ref="E106:G106"/>
    <mergeCell ref="B101:D101"/>
    <mergeCell ref="E101:G101"/>
    <mergeCell ref="B102:D102"/>
    <mergeCell ref="E102:G102"/>
    <mergeCell ref="B103:D103"/>
    <mergeCell ref="E103:G103"/>
    <mergeCell ref="B107:D107"/>
    <mergeCell ref="E107:G107"/>
    <mergeCell ref="B108:D108"/>
    <mergeCell ref="E108:G108"/>
    <mergeCell ref="B109:D109"/>
    <mergeCell ref="E109:G109"/>
    <mergeCell ref="B110:D110"/>
    <mergeCell ref="E110:G110"/>
    <mergeCell ref="B111:D111"/>
    <mergeCell ref="E111:G111"/>
    <mergeCell ref="B119:G119"/>
    <mergeCell ref="B120:J121"/>
    <mergeCell ref="B128:G128"/>
    <mergeCell ref="B129:D129"/>
    <mergeCell ref="E129:G129"/>
    <mergeCell ref="B122:C122"/>
    <mergeCell ref="D122:J122"/>
    <mergeCell ref="B124:J124"/>
    <mergeCell ref="B126:D127"/>
    <mergeCell ref="E126:E127"/>
    <mergeCell ref="F126:F127"/>
    <mergeCell ref="G126:G127"/>
    <mergeCell ref="E115:G115"/>
    <mergeCell ref="E116:G116"/>
    <mergeCell ref="B118:D118"/>
    <mergeCell ref="E118:G118"/>
    <mergeCell ref="B113:D113"/>
    <mergeCell ref="E113:G113"/>
    <mergeCell ref="B114:D114"/>
    <mergeCell ref="E114:G114"/>
    <mergeCell ref="B115:D115"/>
    <mergeCell ref="B117:D117"/>
    <mergeCell ref="E117:G117"/>
    <mergeCell ref="B135:G135"/>
    <mergeCell ref="B136:G136"/>
    <mergeCell ref="B137:D137"/>
    <mergeCell ref="E137:G137"/>
    <mergeCell ref="B138:D138"/>
    <mergeCell ref="E138:G138"/>
    <mergeCell ref="B139:G139"/>
    <mergeCell ref="B142:D143"/>
    <mergeCell ref="K129:M129"/>
    <mergeCell ref="B130:D130"/>
    <mergeCell ref="E130:G130"/>
    <mergeCell ref="B131:D131"/>
    <mergeCell ref="E131:G131"/>
    <mergeCell ref="B132:D132"/>
    <mergeCell ref="E132:G132"/>
    <mergeCell ref="B133:G133"/>
    <mergeCell ref="B134:G134"/>
  </mergeCells>
  <dataValidations count="2">
    <dataValidation type="list" allowBlank="1" showInputMessage="1" showErrorMessage="1" sqref="D14:G15">
      <formula1>"LB I,LB IA,LB II,LB III,LB IV,LB V,LB V a,LB VI,LB VII,LB VIII"</formula1>
    </dataValidation>
    <dataValidation type="list" allowBlank="1" showInputMessage="1" showErrorMessage="1" sqref="D20:G21">
      <formula1>"SR I = Teilraum Innere Stadt,SR II = Teilraum Hallescher Norden,SR III = Teilraum Hallescher Osten,SR IV = Teilraum Hallescher Süden,SR V = Teilraum Hallescher Westen,SRÜ = sozialraumübergreifend = Stadtweite Angebote"</formula1>
    </dataValidation>
  </dataValidations>
  <pageMargins left="0.70866141732283472" right="0.70866141732283472" top="0.78740157480314965" bottom="0.78740157480314965" header="0.31496062992125984" footer="0.31496062992125984"/>
  <pageSetup paperSize="9" scale="66" orientation="portrait" r:id="rId1"/>
  <headerFooter>
    <oddHeader>&amp;C&amp;"Arial,Standard"&amp;A</oddHeader>
    <oddFooter>&amp;C&amp;"Arial,Standard"Seite &amp;P von &amp;N</oddFooter>
  </headerFooter>
  <rowBreaks count="2" manualBreakCount="2">
    <brk id="68" max="13" man="1"/>
    <brk id="121" max="13" man="1"/>
  </rowBreak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45"/>
  <sheetViews>
    <sheetView showGridLines="0" showRowColHeaders="0" view="pageBreakPreview" zoomScaleNormal="100" zoomScaleSheetLayoutView="100" workbookViewId="0">
      <selection activeCell="D14" sqref="D14:G15"/>
    </sheetView>
  </sheetViews>
  <sheetFormatPr baseColWidth="10" defaultColWidth="11.42578125" defaultRowHeight="15" customHeight="1" x14ac:dyDescent="0.2"/>
  <cols>
    <col min="1" max="1" width="2.5703125" style="1" customWidth="1"/>
    <col min="2" max="10" width="11.42578125" style="1"/>
    <col min="11" max="13" width="8" style="1" customWidth="1"/>
    <col min="14" max="14" width="2.5703125" style="1" customWidth="1"/>
    <col min="15" max="16384" width="11.42578125" style="1"/>
  </cols>
  <sheetData>
    <row r="1" spans="1:13" ht="15" customHeight="1" x14ac:dyDescent="0.2">
      <c r="A1" s="5"/>
      <c r="B1" s="310"/>
      <c r="C1" s="310"/>
      <c r="D1" s="310"/>
      <c r="E1" s="310"/>
      <c r="F1" s="310"/>
      <c r="G1" s="310"/>
      <c r="H1" s="310"/>
      <c r="I1" s="310"/>
      <c r="J1" s="310"/>
      <c r="K1" s="310"/>
      <c r="L1" s="310"/>
      <c r="M1" s="310"/>
    </row>
    <row r="2" spans="1:13" ht="15" customHeight="1" x14ac:dyDescent="0.2">
      <c r="A2" s="5"/>
      <c r="B2" s="310"/>
      <c r="C2" s="310"/>
      <c r="D2" s="310"/>
      <c r="E2" s="310"/>
      <c r="F2" s="310"/>
      <c r="G2" s="310"/>
      <c r="H2" s="310"/>
      <c r="I2" s="310"/>
      <c r="J2" s="310"/>
      <c r="K2" s="310"/>
      <c r="L2" s="310"/>
      <c r="M2" s="310"/>
    </row>
    <row r="3" spans="1:13" ht="15" customHeight="1" x14ac:dyDescent="0.2">
      <c r="A3" s="5"/>
      <c r="B3" s="310"/>
      <c r="C3" s="310"/>
      <c r="D3" s="310"/>
      <c r="E3" s="310"/>
      <c r="F3" s="310"/>
      <c r="G3" s="310"/>
      <c r="H3" s="310"/>
      <c r="I3" s="310"/>
      <c r="J3" s="310"/>
      <c r="K3" s="310"/>
      <c r="L3" s="310"/>
      <c r="M3" s="310"/>
    </row>
    <row r="4" spans="1:13" ht="15" customHeight="1" x14ac:dyDescent="0.2">
      <c r="A4" s="5"/>
      <c r="B4" s="310"/>
      <c r="C4" s="310"/>
      <c r="D4" s="310"/>
      <c r="E4" s="310"/>
      <c r="F4" s="310"/>
      <c r="G4" s="310"/>
      <c r="H4" s="310"/>
      <c r="I4" s="310"/>
      <c r="J4" s="310"/>
      <c r="K4" s="310"/>
      <c r="L4" s="310"/>
      <c r="M4" s="310"/>
    </row>
    <row r="5" spans="1:13" ht="15" customHeight="1" x14ac:dyDescent="0.2">
      <c r="A5" s="5"/>
      <c r="B5" s="310"/>
      <c r="C5" s="310"/>
      <c r="D5" s="310"/>
      <c r="E5" s="310"/>
      <c r="F5" s="310"/>
      <c r="G5" s="310"/>
      <c r="H5" s="310"/>
      <c r="I5" s="310"/>
      <c r="J5" s="310"/>
      <c r="K5" s="310"/>
      <c r="L5" s="310"/>
      <c r="M5" s="310"/>
    </row>
    <row r="6" spans="1:13" ht="15" customHeight="1" x14ac:dyDescent="0.2">
      <c r="A6" s="5"/>
      <c r="B6" s="310"/>
      <c r="C6" s="310"/>
      <c r="D6" s="310"/>
      <c r="E6" s="310"/>
      <c r="F6" s="310"/>
      <c r="G6" s="310"/>
      <c r="H6" s="310"/>
      <c r="I6" s="310"/>
      <c r="J6" s="310"/>
      <c r="K6" s="310"/>
      <c r="L6" s="310"/>
      <c r="M6" s="310"/>
    </row>
    <row r="7" spans="1:13" ht="15" customHeight="1" thickBot="1" x14ac:dyDescent="0.25">
      <c r="A7" s="5"/>
      <c r="B7" s="5"/>
      <c r="C7" s="5"/>
      <c r="D7" s="5"/>
      <c r="E7" s="5"/>
      <c r="F7" s="5"/>
      <c r="G7" s="5"/>
      <c r="H7" s="5"/>
      <c r="I7" s="5"/>
      <c r="J7" s="5"/>
      <c r="K7" s="5"/>
      <c r="L7" s="5"/>
      <c r="M7" s="5"/>
    </row>
    <row r="8" spans="1:13" ht="15" customHeight="1" x14ac:dyDescent="0.2">
      <c r="A8" s="5"/>
      <c r="B8" s="682" t="s">
        <v>164</v>
      </c>
      <c r="C8" s="683"/>
      <c r="D8" s="683"/>
      <c r="E8" s="683"/>
      <c r="F8" s="683"/>
      <c r="G8" s="683"/>
      <c r="H8" s="683"/>
      <c r="I8" s="683"/>
      <c r="J8" s="683"/>
      <c r="K8" s="684"/>
      <c r="L8" s="684"/>
      <c r="M8" s="685"/>
    </row>
    <row r="9" spans="1:13" ht="15" customHeight="1" x14ac:dyDescent="0.2">
      <c r="A9" s="5"/>
      <c r="B9" s="686"/>
      <c r="C9" s="687"/>
      <c r="D9" s="687"/>
      <c r="E9" s="687"/>
      <c r="F9" s="687"/>
      <c r="G9" s="687"/>
      <c r="H9" s="687"/>
      <c r="I9" s="687"/>
      <c r="J9" s="687"/>
      <c r="K9" s="688"/>
      <c r="L9" s="688"/>
      <c r="M9" s="689"/>
    </row>
    <row r="10" spans="1:13" ht="15" customHeight="1" x14ac:dyDescent="0.2">
      <c r="A10" s="5"/>
      <c r="B10" s="690" t="str">
        <f>IF(D14="LB I","Angebote an Hortstandorten (mit überdurchschnittlichen Auffälligkeiten)",IF(D14="LB IA","Angebote der frühkindlichen Bildung in Kindertagesstätten
(mit überdurchschnittlichen Auffälligkeiten)",IF(D14="LB II","Schulsozialarbeit/ schulbezogene Jugendarbeit",IF(D14="LB III","Anlaufstelle für spezifische Cliquen und sozial ausgegrenzte junge Menschen",IF(D14="LB IV","Beratung und Begleitung bei der Ausbildungs- und Berufsfindung",IF(D14="LB V","Allgemeine Förderung von jungen Menschen im Rahmen allgemein zugänglicher Angebote",IF(D14="LB V a","Jugendinformation und Jugendberatung",IF(D14="LB VI","Allgemeine Förderung von Familien durch allgemein zugängliche Veranstaltungen und Angebote",IF(D14="LB VII","Besondere Lebenssituationen im Familienalltag meistern und daran wachsen",IF(D14="LB VIII","Fundraisingberatung",""))))))))))</f>
        <v/>
      </c>
      <c r="C10" s="691"/>
      <c r="D10" s="691"/>
      <c r="E10" s="691"/>
      <c r="F10" s="691"/>
      <c r="G10" s="691"/>
      <c r="H10" s="691"/>
      <c r="I10" s="691"/>
      <c r="J10" s="691"/>
      <c r="K10" s="691"/>
      <c r="L10" s="691"/>
      <c r="M10" s="692"/>
    </row>
    <row r="11" spans="1:13" ht="15" customHeight="1" x14ac:dyDescent="0.2">
      <c r="A11" s="5"/>
      <c r="B11" s="693"/>
      <c r="C11" s="694"/>
      <c r="D11" s="694"/>
      <c r="E11" s="694"/>
      <c r="F11" s="694"/>
      <c r="G11" s="694"/>
      <c r="H11" s="694"/>
      <c r="I11" s="694"/>
      <c r="J11" s="694"/>
      <c r="K11" s="694"/>
      <c r="L11" s="694"/>
      <c r="M11" s="695"/>
    </row>
    <row r="12" spans="1:13" ht="15" customHeight="1" thickBot="1" x14ac:dyDescent="0.25">
      <c r="A12" s="5"/>
      <c r="B12" s="696"/>
      <c r="C12" s="697"/>
      <c r="D12" s="697"/>
      <c r="E12" s="697"/>
      <c r="F12" s="697"/>
      <c r="G12" s="697"/>
      <c r="H12" s="697"/>
      <c r="I12" s="697"/>
      <c r="J12" s="697"/>
      <c r="K12" s="697"/>
      <c r="L12" s="697"/>
      <c r="M12" s="698"/>
    </row>
    <row r="13" spans="1:13" ht="15" customHeight="1" thickBot="1" x14ac:dyDescent="0.25">
      <c r="A13" s="5"/>
      <c r="B13" s="5"/>
      <c r="C13" s="5"/>
      <c r="D13" s="5"/>
      <c r="E13" s="5"/>
      <c r="F13" s="5"/>
      <c r="G13" s="5"/>
      <c r="H13" s="5"/>
      <c r="I13" s="5"/>
      <c r="J13" s="5"/>
      <c r="K13" s="5"/>
      <c r="L13" s="5"/>
      <c r="M13" s="5"/>
    </row>
    <row r="14" spans="1:13" ht="15" customHeight="1" x14ac:dyDescent="0.2">
      <c r="A14" s="5"/>
      <c r="B14" s="489" t="s">
        <v>110</v>
      </c>
      <c r="C14" s="490"/>
      <c r="D14" s="808"/>
      <c r="E14" s="808"/>
      <c r="F14" s="808"/>
      <c r="G14" s="808"/>
      <c r="H14" s="810"/>
      <c r="I14" s="810"/>
      <c r="J14" s="810"/>
      <c r="K14" s="811"/>
      <c r="L14" s="811"/>
      <c r="M14" s="812"/>
    </row>
    <row r="15" spans="1:13" ht="15" customHeight="1" x14ac:dyDescent="0.2">
      <c r="A15" s="5"/>
      <c r="B15" s="491"/>
      <c r="C15" s="492"/>
      <c r="D15" s="809"/>
      <c r="E15" s="809"/>
      <c r="F15" s="809"/>
      <c r="G15" s="809"/>
      <c r="H15" s="723"/>
      <c r="I15" s="723"/>
      <c r="J15" s="723"/>
      <c r="K15" s="724"/>
      <c r="L15" s="724"/>
      <c r="M15" s="725"/>
    </row>
    <row r="16" spans="1:13" ht="15" customHeight="1" x14ac:dyDescent="0.2">
      <c r="A16" s="5"/>
      <c r="B16" s="701" t="s">
        <v>121</v>
      </c>
      <c r="C16" s="702"/>
      <c r="D16" s="708" t="s">
        <v>58</v>
      </c>
      <c r="E16" s="709"/>
      <c r="F16" s="709"/>
      <c r="G16" s="709"/>
      <c r="H16" s="709"/>
      <c r="I16" s="709"/>
      <c r="J16" s="709"/>
      <c r="K16" s="709"/>
      <c r="L16" s="709"/>
      <c r="M16" s="710"/>
    </row>
    <row r="17" spans="1:13" ht="15" customHeight="1" x14ac:dyDescent="0.2">
      <c r="A17" s="5"/>
      <c r="B17" s="701"/>
      <c r="C17" s="702"/>
      <c r="D17" s="708"/>
      <c r="E17" s="709"/>
      <c r="F17" s="709"/>
      <c r="G17" s="709"/>
      <c r="H17" s="709"/>
      <c r="I17" s="709"/>
      <c r="J17" s="709"/>
      <c r="K17" s="709"/>
      <c r="L17" s="709"/>
      <c r="M17" s="710"/>
    </row>
    <row r="18" spans="1:13" ht="15" customHeight="1" x14ac:dyDescent="0.2">
      <c r="A18" s="5"/>
      <c r="B18" s="701"/>
      <c r="C18" s="702"/>
      <c r="D18" s="708"/>
      <c r="E18" s="709"/>
      <c r="F18" s="709"/>
      <c r="G18" s="709"/>
      <c r="H18" s="709"/>
      <c r="I18" s="709"/>
      <c r="J18" s="709"/>
      <c r="K18" s="709"/>
      <c r="L18" s="709"/>
      <c r="M18" s="710"/>
    </row>
    <row r="19" spans="1:13" ht="15" customHeight="1" x14ac:dyDescent="0.2">
      <c r="A19" s="5"/>
      <c r="B19" s="703"/>
      <c r="C19" s="704"/>
      <c r="D19" s="711"/>
      <c r="E19" s="712"/>
      <c r="F19" s="712"/>
      <c r="G19" s="712"/>
      <c r="H19" s="712"/>
      <c r="I19" s="712"/>
      <c r="J19" s="712"/>
      <c r="K19" s="712"/>
      <c r="L19" s="712"/>
      <c r="M19" s="713"/>
    </row>
    <row r="20" spans="1:13" ht="15" customHeight="1" x14ac:dyDescent="0.2">
      <c r="A20" s="5"/>
      <c r="B20" s="733" t="s">
        <v>63</v>
      </c>
      <c r="C20" s="734"/>
      <c r="D20" s="714"/>
      <c r="E20" s="715"/>
      <c r="F20" s="715"/>
      <c r="G20" s="716"/>
      <c r="H20" s="723"/>
      <c r="I20" s="723"/>
      <c r="J20" s="723"/>
      <c r="K20" s="724"/>
      <c r="L20" s="724"/>
      <c r="M20" s="725"/>
    </row>
    <row r="21" spans="1:13" ht="15" customHeight="1" x14ac:dyDescent="0.2">
      <c r="A21" s="5"/>
      <c r="B21" s="703"/>
      <c r="C21" s="704"/>
      <c r="D21" s="717"/>
      <c r="E21" s="718"/>
      <c r="F21" s="718"/>
      <c r="G21" s="719"/>
      <c r="H21" s="723"/>
      <c r="I21" s="723"/>
      <c r="J21" s="723"/>
      <c r="K21" s="724"/>
      <c r="L21" s="724"/>
      <c r="M21" s="725"/>
    </row>
    <row r="22" spans="1:13" ht="15" customHeight="1" x14ac:dyDescent="0.2">
      <c r="A22" s="5"/>
      <c r="B22" s="729" t="s">
        <v>64</v>
      </c>
      <c r="C22" s="370"/>
      <c r="D22" s="720"/>
      <c r="E22" s="721"/>
      <c r="F22" s="721"/>
      <c r="G22" s="721"/>
      <c r="H22" s="721"/>
      <c r="I22" s="721"/>
      <c r="J22" s="721"/>
      <c r="K22" s="721"/>
      <c r="L22" s="721"/>
      <c r="M22" s="722"/>
    </row>
    <row r="23" spans="1:13" ht="15" customHeight="1" x14ac:dyDescent="0.2">
      <c r="A23" s="5"/>
      <c r="B23" s="730"/>
      <c r="C23" s="731"/>
      <c r="D23" s="708"/>
      <c r="E23" s="709"/>
      <c r="F23" s="709"/>
      <c r="G23" s="709"/>
      <c r="H23" s="709"/>
      <c r="I23" s="709"/>
      <c r="J23" s="709"/>
      <c r="K23" s="709"/>
      <c r="L23" s="709"/>
      <c r="M23" s="710"/>
    </row>
    <row r="24" spans="1:13" ht="15" customHeight="1" x14ac:dyDescent="0.2">
      <c r="A24" s="5"/>
      <c r="B24" s="730"/>
      <c r="C24" s="731"/>
      <c r="D24" s="708"/>
      <c r="E24" s="709"/>
      <c r="F24" s="709"/>
      <c r="G24" s="709"/>
      <c r="H24" s="709"/>
      <c r="I24" s="709"/>
      <c r="J24" s="709"/>
      <c r="K24" s="709"/>
      <c r="L24" s="709"/>
      <c r="M24" s="710"/>
    </row>
    <row r="25" spans="1:13" ht="15" customHeight="1" x14ac:dyDescent="0.2">
      <c r="A25" s="5"/>
      <c r="B25" s="732"/>
      <c r="C25" s="373"/>
      <c r="D25" s="711"/>
      <c r="E25" s="712"/>
      <c r="F25" s="712"/>
      <c r="G25" s="712"/>
      <c r="H25" s="712"/>
      <c r="I25" s="712"/>
      <c r="J25" s="712"/>
      <c r="K25" s="712"/>
      <c r="L25" s="712"/>
      <c r="M25" s="713"/>
    </row>
    <row r="26" spans="1:13" ht="15" customHeight="1" x14ac:dyDescent="0.2">
      <c r="A26" s="5"/>
      <c r="B26" s="737" t="s">
        <v>122</v>
      </c>
      <c r="C26" s="738"/>
      <c r="D26" s="738"/>
      <c r="E26" s="738"/>
      <c r="F26" s="738"/>
      <c r="G26" s="738"/>
      <c r="H26" s="738"/>
      <c r="I26" s="739"/>
      <c r="J26" s="746">
        <f>G81</f>
        <v>0</v>
      </c>
      <c r="K26" s="747"/>
      <c r="L26" s="747"/>
      <c r="M26" s="748"/>
    </row>
    <row r="27" spans="1:13" ht="15" customHeight="1" x14ac:dyDescent="0.2">
      <c r="A27" s="5"/>
      <c r="B27" s="740"/>
      <c r="C27" s="741"/>
      <c r="D27" s="741"/>
      <c r="E27" s="741"/>
      <c r="F27" s="741"/>
      <c r="G27" s="741"/>
      <c r="H27" s="741"/>
      <c r="I27" s="742"/>
      <c r="J27" s="749"/>
      <c r="K27" s="750"/>
      <c r="L27" s="750"/>
      <c r="M27" s="748"/>
    </row>
    <row r="28" spans="1:13" ht="15" customHeight="1" x14ac:dyDescent="0.2">
      <c r="A28" s="5"/>
      <c r="B28" s="729" t="s">
        <v>65</v>
      </c>
      <c r="C28" s="370"/>
      <c r="D28" s="720"/>
      <c r="E28" s="721"/>
      <c r="F28" s="721"/>
      <c r="G28" s="721"/>
      <c r="H28" s="721"/>
      <c r="I28" s="721"/>
      <c r="J28" s="721"/>
      <c r="K28" s="721"/>
      <c r="L28" s="721"/>
      <c r="M28" s="722"/>
    </row>
    <row r="29" spans="1:13" ht="15" customHeight="1" x14ac:dyDescent="0.2">
      <c r="A29" s="5"/>
      <c r="B29" s="730"/>
      <c r="C29" s="731"/>
      <c r="D29" s="708"/>
      <c r="E29" s="709"/>
      <c r="F29" s="709"/>
      <c r="G29" s="709"/>
      <c r="H29" s="709"/>
      <c r="I29" s="709"/>
      <c r="J29" s="709"/>
      <c r="K29" s="709"/>
      <c r="L29" s="709"/>
      <c r="M29" s="710"/>
    </row>
    <row r="30" spans="1:13" ht="15" customHeight="1" x14ac:dyDescent="0.2">
      <c r="A30" s="5"/>
      <c r="B30" s="730"/>
      <c r="C30" s="731"/>
      <c r="D30" s="708"/>
      <c r="E30" s="709"/>
      <c r="F30" s="709"/>
      <c r="G30" s="709"/>
      <c r="H30" s="709"/>
      <c r="I30" s="709"/>
      <c r="J30" s="709"/>
      <c r="K30" s="709"/>
      <c r="L30" s="709"/>
      <c r="M30" s="710"/>
    </row>
    <row r="31" spans="1:13" ht="15" customHeight="1" x14ac:dyDescent="0.2">
      <c r="A31" s="5"/>
      <c r="B31" s="730"/>
      <c r="C31" s="731"/>
      <c r="D31" s="708"/>
      <c r="E31" s="709"/>
      <c r="F31" s="709"/>
      <c r="G31" s="709"/>
      <c r="H31" s="709"/>
      <c r="I31" s="709"/>
      <c r="J31" s="709"/>
      <c r="K31" s="709"/>
      <c r="L31" s="709"/>
      <c r="M31" s="710"/>
    </row>
    <row r="32" spans="1:13" ht="15" customHeight="1" x14ac:dyDescent="0.2">
      <c r="A32" s="5"/>
      <c r="B32" s="730"/>
      <c r="C32" s="731"/>
      <c r="D32" s="708"/>
      <c r="E32" s="709"/>
      <c r="F32" s="709"/>
      <c r="G32" s="709"/>
      <c r="H32" s="709"/>
      <c r="I32" s="709"/>
      <c r="J32" s="709"/>
      <c r="K32" s="709"/>
      <c r="L32" s="709"/>
      <c r="M32" s="710"/>
    </row>
    <row r="33" spans="1:13" ht="15" customHeight="1" x14ac:dyDescent="0.2">
      <c r="A33" s="5"/>
      <c r="B33" s="730"/>
      <c r="C33" s="731"/>
      <c r="D33" s="708"/>
      <c r="E33" s="709"/>
      <c r="F33" s="709"/>
      <c r="G33" s="709"/>
      <c r="H33" s="709"/>
      <c r="I33" s="709"/>
      <c r="J33" s="709"/>
      <c r="K33" s="709"/>
      <c r="L33" s="709"/>
      <c r="M33" s="710"/>
    </row>
    <row r="34" spans="1:13" ht="15" customHeight="1" x14ac:dyDescent="0.2">
      <c r="A34" s="5"/>
      <c r="B34" s="730"/>
      <c r="C34" s="731"/>
      <c r="D34" s="708"/>
      <c r="E34" s="709"/>
      <c r="F34" s="709"/>
      <c r="G34" s="709"/>
      <c r="H34" s="709"/>
      <c r="I34" s="709"/>
      <c r="J34" s="709"/>
      <c r="K34" s="709"/>
      <c r="L34" s="709"/>
      <c r="M34" s="710"/>
    </row>
    <row r="35" spans="1:13" ht="15" customHeight="1" thickBot="1" x14ac:dyDescent="0.25">
      <c r="A35" s="5"/>
      <c r="B35" s="735"/>
      <c r="C35" s="736"/>
      <c r="D35" s="726"/>
      <c r="E35" s="727"/>
      <c r="F35" s="727"/>
      <c r="G35" s="727"/>
      <c r="H35" s="727"/>
      <c r="I35" s="727"/>
      <c r="J35" s="727"/>
      <c r="K35" s="727"/>
      <c r="L35" s="727"/>
      <c r="M35" s="728"/>
    </row>
    <row r="36" spans="1:13" ht="15" customHeight="1" x14ac:dyDescent="0.2">
      <c r="A36" s="5"/>
    </row>
    <row r="37" spans="1:13" ht="15" customHeight="1" x14ac:dyDescent="0.2">
      <c r="A37" s="5"/>
    </row>
    <row r="38" spans="1:13" ht="15" customHeight="1" x14ac:dyDescent="0.2">
      <c r="A38" s="5"/>
    </row>
    <row r="39" spans="1:13" ht="15" customHeight="1" x14ac:dyDescent="0.2">
      <c r="A39" s="5"/>
    </row>
    <row r="40" spans="1:13" ht="15" customHeight="1" x14ac:dyDescent="0.2">
      <c r="A40" s="5"/>
    </row>
    <row r="41" spans="1:13" ht="15" customHeight="1" x14ac:dyDescent="0.2">
      <c r="A41" s="5"/>
    </row>
    <row r="42" spans="1:13" ht="15" customHeight="1" x14ac:dyDescent="0.2">
      <c r="A42" s="5"/>
    </row>
    <row r="43" spans="1:13" ht="15" customHeight="1" x14ac:dyDescent="0.2">
      <c r="A43" s="5"/>
    </row>
    <row r="44" spans="1:13" ht="15" customHeight="1" x14ac:dyDescent="0.2">
      <c r="A44" s="5"/>
    </row>
    <row r="45" spans="1:13" ht="15" customHeight="1" x14ac:dyDescent="0.2">
      <c r="A45" s="5"/>
    </row>
    <row r="46" spans="1:13" ht="15" customHeight="1" x14ac:dyDescent="0.2">
      <c r="A46" s="5"/>
    </row>
    <row r="47" spans="1:13" ht="15" customHeight="1" x14ac:dyDescent="0.2">
      <c r="A47" s="5"/>
    </row>
    <row r="48" spans="1:13" ht="15" customHeight="1" x14ac:dyDescent="0.2">
      <c r="A48" s="5"/>
    </row>
    <row r="49" spans="1:13" ht="15" customHeight="1" x14ac:dyDescent="0.2">
      <c r="A49" s="5"/>
    </row>
    <row r="50" spans="1:13" ht="15" customHeight="1" x14ac:dyDescent="0.2">
      <c r="A50" s="5"/>
    </row>
    <row r="51" spans="1:13" ht="15" customHeight="1" x14ac:dyDescent="0.2">
      <c r="A51" s="5"/>
    </row>
    <row r="52" spans="1:13" ht="15" customHeight="1" x14ac:dyDescent="0.2">
      <c r="A52" s="5"/>
    </row>
    <row r="53" spans="1:13" ht="15" customHeight="1" x14ac:dyDescent="0.2">
      <c r="A53" s="5"/>
    </row>
    <row r="54" spans="1:13" ht="15" customHeight="1" x14ac:dyDescent="0.2">
      <c r="A54" s="5"/>
      <c r="B54" s="5"/>
      <c r="C54" s="5"/>
      <c r="D54" s="5"/>
      <c r="E54" s="5"/>
      <c r="F54" s="5"/>
      <c r="G54" s="5"/>
      <c r="H54" s="5"/>
      <c r="I54" s="5"/>
      <c r="J54" s="5"/>
      <c r="K54" s="5"/>
      <c r="L54" s="5"/>
      <c r="M54" s="5"/>
    </row>
    <row r="55" spans="1:13" ht="15" customHeight="1" x14ac:dyDescent="0.2">
      <c r="A55" s="5"/>
      <c r="B55" s="5"/>
      <c r="C55" s="5"/>
      <c r="D55" s="5"/>
      <c r="E55" s="5"/>
      <c r="F55" s="5"/>
      <c r="G55" s="5"/>
      <c r="H55" s="5"/>
      <c r="I55" s="5"/>
      <c r="J55" s="5"/>
      <c r="K55" s="5"/>
      <c r="L55" s="5"/>
      <c r="M55" s="5"/>
    </row>
    <row r="56" spans="1:13" ht="15" customHeight="1" x14ac:dyDescent="0.2">
      <c r="A56" s="5"/>
      <c r="B56" s="5"/>
      <c r="C56" s="5"/>
      <c r="D56" s="5"/>
      <c r="E56" s="5"/>
      <c r="F56" s="5"/>
      <c r="G56" s="5"/>
      <c r="H56" s="5"/>
      <c r="I56" s="5"/>
      <c r="J56" s="5"/>
      <c r="K56" s="5"/>
      <c r="L56" s="5"/>
      <c r="M56" s="5"/>
    </row>
    <row r="57" spans="1:13" ht="15" customHeight="1" x14ac:dyDescent="0.2">
      <c r="A57" s="5"/>
      <c r="B57" s="5"/>
      <c r="C57" s="5"/>
      <c r="D57" s="5"/>
      <c r="E57" s="5"/>
      <c r="F57" s="5"/>
      <c r="G57" s="5"/>
      <c r="H57" s="5"/>
      <c r="I57" s="5"/>
      <c r="J57" s="5"/>
      <c r="K57" s="5"/>
      <c r="L57" s="5"/>
      <c r="M57" s="5"/>
    </row>
    <row r="58" spans="1:13" ht="15" customHeight="1" x14ac:dyDescent="0.2">
      <c r="A58" s="5"/>
      <c r="B58" s="5"/>
      <c r="C58" s="5"/>
      <c r="D58" s="5"/>
      <c r="E58" s="5"/>
      <c r="F58" s="5"/>
      <c r="G58" s="5"/>
      <c r="H58" s="5"/>
      <c r="I58" s="5"/>
      <c r="J58" s="5"/>
      <c r="K58" s="5"/>
      <c r="L58" s="5"/>
      <c r="M58" s="5"/>
    </row>
    <row r="59" spans="1:13" ht="15" customHeight="1" x14ac:dyDescent="0.2">
      <c r="A59" s="5"/>
      <c r="B59" s="5"/>
      <c r="C59" s="5"/>
      <c r="D59" s="5"/>
      <c r="E59" s="5"/>
      <c r="F59" s="5"/>
      <c r="G59" s="5"/>
      <c r="H59" s="5"/>
      <c r="I59" s="5"/>
      <c r="J59" s="5"/>
      <c r="K59" s="5"/>
      <c r="L59" s="5"/>
      <c r="M59" s="5"/>
    </row>
    <row r="60" spans="1:13" ht="15" customHeight="1" x14ac:dyDescent="0.2">
      <c r="A60" s="5"/>
      <c r="B60" s="5"/>
      <c r="C60" s="5"/>
      <c r="D60" s="5"/>
      <c r="E60" s="5"/>
      <c r="F60" s="5"/>
      <c r="G60" s="5"/>
      <c r="H60" s="5"/>
      <c r="I60" s="5"/>
      <c r="J60" s="5"/>
      <c r="K60" s="5"/>
      <c r="L60" s="5"/>
      <c r="M60" s="5"/>
    </row>
    <row r="61" spans="1:13" ht="15" customHeight="1" x14ac:dyDescent="0.2">
      <c r="A61" s="5"/>
      <c r="B61" s="5"/>
      <c r="C61" s="5"/>
      <c r="D61" s="5"/>
      <c r="E61" s="5"/>
      <c r="F61" s="5"/>
      <c r="G61" s="5"/>
      <c r="H61" s="5"/>
      <c r="I61" s="5"/>
      <c r="J61" s="5"/>
      <c r="K61" s="5"/>
      <c r="L61" s="5"/>
      <c r="M61" s="5"/>
    </row>
    <row r="62" spans="1:13" ht="15" customHeight="1" x14ac:dyDescent="0.2">
      <c r="A62" s="5"/>
      <c r="B62" s="5"/>
      <c r="C62" s="5"/>
      <c r="D62" s="5"/>
      <c r="E62" s="5"/>
      <c r="F62" s="5"/>
      <c r="G62" s="5"/>
      <c r="H62" s="5"/>
      <c r="I62" s="5"/>
      <c r="J62" s="5"/>
      <c r="K62" s="5"/>
      <c r="L62" s="5"/>
      <c r="M62" s="5"/>
    </row>
    <row r="63" spans="1:13" ht="15" customHeight="1" x14ac:dyDescent="0.2">
      <c r="A63" s="5"/>
      <c r="B63" s="5"/>
      <c r="C63" s="5"/>
      <c r="D63" s="5"/>
      <c r="E63" s="5"/>
      <c r="F63" s="5"/>
      <c r="G63" s="5"/>
      <c r="H63" s="5"/>
      <c r="I63" s="5"/>
      <c r="J63" s="5"/>
      <c r="K63" s="5"/>
      <c r="L63" s="5"/>
      <c r="M63" s="5"/>
    </row>
    <row r="64" spans="1:13" ht="15" customHeight="1" x14ac:dyDescent="0.2">
      <c r="A64" s="5"/>
      <c r="B64" s="5"/>
      <c r="C64" s="5"/>
      <c r="D64" s="5"/>
      <c r="E64" s="5"/>
      <c r="F64" s="5"/>
      <c r="G64" s="5"/>
      <c r="H64" s="5"/>
      <c r="I64" s="5"/>
      <c r="J64" s="5"/>
      <c r="K64" s="5"/>
      <c r="L64" s="5"/>
      <c r="M64" s="5"/>
    </row>
    <row r="65" spans="1:14" ht="15" customHeight="1" x14ac:dyDescent="0.2">
      <c r="A65" s="5"/>
      <c r="B65" s="5"/>
      <c r="C65" s="5"/>
      <c r="D65" s="5"/>
      <c r="E65" s="5"/>
      <c r="F65" s="5"/>
      <c r="G65" s="5"/>
      <c r="H65" s="5"/>
      <c r="I65" s="5"/>
      <c r="J65" s="5"/>
      <c r="K65" s="5"/>
      <c r="L65" s="5"/>
      <c r="M65" s="5"/>
    </row>
    <row r="66" spans="1:14" ht="15" customHeight="1" x14ac:dyDescent="0.2">
      <c r="A66" s="5"/>
      <c r="B66" s="5"/>
      <c r="C66" s="5"/>
      <c r="D66" s="5"/>
      <c r="E66" s="5"/>
      <c r="F66" s="5"/>
      <c r="G66" s="5"/>
      <c r="H66" s="5"/>
      <c r="I66" s="5"/>
      <c r="J66" s="5"/>
      <c r="K66" s="5"/>
      <c r="L66" s="5"/>
      <c r="M66" s="5"/>
    </row>
    <row r="67" spans="1:14" ht="15" customHeight="1" x14ac:dyDescent="0.2">
      <c r="A67" s="5"/>
      <c r="B67" s="5"/>
      <c r="C67" s="5"/>
      <c r="D67" s="5"/>
      <c r="E67" s="5"/>
      <c r="F67" s="5"/>
      <c r="G67" s="5"/>
      <c r="H67" s="5"/>
      <c r="I67" s="5"/>
      <c r="J67" s="5"/>
      <c r="K67" s="5"/>
      <c r="L67" s="5"/>
      <c r="M67" s="5"/>
    </row>
    <row r="68" spans="1:14" ht="15" customHeight="1" thickBot="1" x14ac:dyDescent="0.25">
      <c r="A68" s="5"/>
      <c r="B68" s="5"/>
      <c r="C68" s="5"/>
      <c r="D68" s="5"/>
      <c r="E68" s="5"/>
      <c r="F68" s="5"/>
      <c r="G68" s="5"/>
      <c r="H68" s="5"/>
      <c r="I68" s="5"/>
      <c r="J68" s="5"/>
      <c r="K68" s="5"/>
      <c r="L68" s="5"/>
      <c r="M68" s="5"/>
    </row>
    <row r="69" spans="1:14" ht="15" customHeight="1" thickBot="1" x14ac:dyDescent="0.3">
      <c r="A69" s="5"/>
      <c r="B69" s="657" t="s">
        <v>203</v>
      </c>
      <c r="C69" s="658"/>
      <c r="D69" s="743" t="str">
        <f>D16</f>
        <v>xxx</v>
      </c>
      <c r="E69" s="744"/>
      <c r="F69" s="744"/>
      <c r="G69" s="744"/>
      <c r="H69" s="744"/>
      <c r="I69" s="744"/>
      <c r="J69" s="745"/>
      <c r="K69" s="212"/>
      <c r="L69" s="212"/>
      <c r="M69" s="213"/>
      <c r="N69" s="147"/>
    </row>
    <row r="70" spans="1:14" ht="15" customHeight="1" thickBot="1" x14ac:dyDescent="0.25">
      <c r="A70" s="5"/>
      <c r="B70" s="146"/>
      <c r="C70" s="146"/>
      <c r="D70" s="146"/>
      <c r="E70" s="146"/>
      <c r="F70" s="146"/>
      <c r="G70" s="146"/>
      <c r="H70" s="146"/>
      <c r="I70" s="146"/>
      <c r="J70" s="146"/>
      <c r="K70" s="223"/>
      <c r="L70" s="223"/>
      <c r="M70" s="224"/>
      <c r="N70" s="147"/>
    </row>
    <row r="71" spans="1:14" ht="15" customHeight="1" thickBot="1" x14ac:dyDescent="0.25">
      <c r="A71" s="5"/>
      <c r="B71" s="633" t="s">
        <v>204</v>
      </c>
      <c r="C71" s="634"/>
      <c r="D71" s="634"/>
      <c r="E71" s="634"/>
      <c r="F71" s="634"/>
      <c r="G71" s="634"/>
      <c r="H71" s="634"/>
      <c r="I71" s="634"/>
      <c r="J71" s="635"/>
      <c r="K71" s="215"/>
      <c r="L71" s="215"/>
      <c r="M71" s="213"/>
      <c r="N71" s="146"/>
    </row>
    <row r="72" spans="1:14" ht="15" customHeight="1" thickBot="1" x14ac:dyDescent="0.25">
      <c r="A72" s="5"/>
      <c r="B72" s="146"/>
      <c r="C72" s="146"/>
      <c r="D72" s="146"/>
      <c r="E72" s="146"/>
      <c r="F72" s="146"/>
      <c r="G72" s="146"/>
      <c r="H72" s="146"/>
      <c r="I72" s="146"/>
      <c r="J72" s="146"/>
      <c r="K72" s="214"/>
      <c r="L72" s="214"/>
      <c r="M72" s="213"/>
      <c r="N72" s="146"/>
    </row>
    <row r="73" spans="1:14" ht="15" customHeight="1" x14ac:dyDescent="0.25">
      <c r="A73" s="5"/>
      <c r="B73" s="755" t="s">
        <v>74</v>
      </c>
      <c r="C73" s="756"/>
      <c r="D73" s="756"/>
      <c r="E73" s="227"/>
      <c r="F73" s="227"/>
      <c r="G73" s="150" t="s">
        <v>182</v>
      </c>
      <c r="H73" s="151">
        <v>2024</v>
      </c>
      <c r="I73" s="207" t="s">
        <v>182</v>
      </c>
      <c r="J73" s="152" t="s">
        <v>182</v>
      </c>
      <c r="K73" s="214"/>
      <c r="L73" s="214"/>
      <c r="M73" s="213"/>
      <c r="N73" s="146"/>
    </row>
    <row r="74" spans="1:14" ht="15" customHeight="1" thickBot="1" x14ac:dyDescent="0.25">
      <c r="A74" s="5"/>
      <c r="B74" s="757"/>
      <c r="C74" s="758"/>
      <c r="D74" s="758"/>
      <c r="E74" s="153"/>
      <c r="F74" s="153"/>
      <c r="G74" s="154"/>
      <c r="H74" s="155">
        <v>12</v>
      </c>
      <c r="I74" s="208">
        <v>12</v>
      </c>
      <c r="J74" s="156">
        <v>12</v>
      </c>
      <c r="K74" s="214"/>
      <c r="L74" s="214"/>
      <c r="M74" s="222"/>
      <c r="N74" s="146"/>
    </row>
    <row r="75" spans="1:14" ht="15" customHeight="1" x14ac:dyDescent="0.2">
      <c r="A75" s="5"/>
      <c r="B75" s="759" t="s">
        <v>205</v>
      </c>
      <c r="C75" s="667"/>
      <c r="D75" s="667"/>
      <c r="E75" s="667" t="s">
        <v>66</v>
      </c>
      <c r="F75" s="667"/>
      <c r="G75" s="762"/>
      <c r="H75" s="157">
        <f>SUM(H79:H83)</f>
        <v>0</v>
      </c>
      <c r="I75" s="157">
        <f>SUM(I79:I83)</f>
        <v>0</v>
      </c>
      <c r="J75" s="189">
        <f>SUM(J79:J83)</f>
        <v>0</v>
      </c>
      <c r="K75" s="216"/>
      <c r="L75" s="216"/>
      <c r="M75" s="213"/>
      <c r="N75" s="146"/>
    </row>
    <row r="76" spans="1:14" ht="15" customHeight="1" x14ac:dyDescent="0.2">
      <c r="A76" s="5"/>
      <c r="B76" s="760"/>
      <c r="C76" s="761"/>
      <c r="D76" s="761"/>
      <c r="E76" s="763" t="s">
        <v>67</v>
      </c>
      <c r="F76" s="763"/>
      <c r="G76" s="764"/>
      <c r="H76" s="52">
        <v>0</v>
      </c>
      <c r="I76" s="52">
        <v>0</v>
      </c>
      <c r="J76" s="190">
        <v>0</v>
      </c>
      <c r="K76" s="217"/>
      <c r="L76" s="217"/>
      <c r="M76" s="213"/>
      <c r="N76" s="146"/>
    </row>
    <row r="77" spans="1:14" ht="15" customHeight="1" x14ac:dyDescent="0.2">
      <c r="A77" s="5"/>
      <c r="B77" s="765" t="s">
        <v>266</v>
      </c>
      <c r="C77" s="767"/>
      <c r="D77" s="767"/>
      <c r="E77" s="767"/>
      <c r="F77" s="766"/>
      <c r="G77" s="255">
        <v>0</v>
      </c>
      <c r="H77" s="254"/>
      <c r="I77" s="252"/>
      <c r="J77" s="253"/>
      <c r="K77" s="217"/>
      <c r="L77" s="217"/>
      <c r="M77" s="213"/>
      <c r="N77" s="146"/>
    </row>
    <row r="78" spans="1:14" ht="15" customHeight="1" x14ac:dyDescent="0.2">
      <c r="A78" s="5"/>
      <c r="B78" s="765" t="s">
        <v>264</v>
      </c>
      <c r="C78" s="767"/>
      <c r="D78" s="767"/>
      <c r="E78" s="767"/>
      <c r="F78" s="766"/>
      <c r="G78" s="255">
        <v>0</v>
      </c>
      <c r="H78" s="251"/>
      <c r="I78" s="252"/>
      <c r="J78" s="253"/>
      <c r="K78" s="217"/>
      <c r="L78" s="217"/>
      <c r="M78" s="213"/>
      <c r="N78" s="146"/>
    </row>
    <row r="79" spans="1:14" ht="15" customHeight="1" x14ac:dyDescent="0.2">
      <c r="A79" s="5"/>
      <c r="B79" s="765" t="s">
        <v>73</v>
      </c>
      <c r="C79" s="766"/>
      <c r="D79" s="158">
        <v>0</v>
      </c>
      <c r="E79" s="767" t="s">
        <v>263</v>
      </c>
      <c r="F79" s="766"/>
      <c r="G79" s="259">
        <f>IF(G77*G78=0,0,ROUND(1/G77*G78,3))</f>
        <v>0</v>
      </c>
      <c r="H79" s="256"/>
      <c r="I79" s="257"/>
      <c r="J79" s="258"/>
      <c r="K79" s="218"/>
      <c r="L79" s="218"/>
      <c r="M79" s="213"/>
      <c r="N79" s="146"/>
    </row>
    <row r="80" spans="1:14" ht="15" customHeight="1" x14ac:dyDescent="0.2">
      <c r="A80" s="5"/>
      <c r="B80" s="768" t="s">
        <v>206</v>
      </c>
      <c r="C80" s="769"/>
      <c r="D80" s="769"/>
      <c r="E80" s="769"/>
      <c r="F80" s="769"/>
      <c r="G80" s="770"/>
      <c r="H80" s="159">
        <v>0</v>
      </c>
      <c r="I80" s="162">
        <v>0</v>
      </c>
      <c r="J80" s="191">
        <v>0</v>
      </c>
      <c r="K80" s="216"/>
      <c r="L80" s="216"/>
      <c r="M80" s="213"/>
      <c r="N80" s="146"/>
    </row>
    <row r="81" spans="1:14" ht="15" customHeight="1" x14ac:dyDescent="0.2">
      <c r="A81" s="5"/>
      <c r="B81" s="768" t="s">
        <v>207</v>
      </c>
      <c r="C81" s="769"/>
      <c r="D81" s="769"/>
      <c r="E81" s="769"/>
      <c r="F81" s="769"/>
      <c r="G81" s="770"/>
      <c r="H81" s="159">
        <v>0</v>
      </c>
      <c r="I81" s="162">
        <v>0</v>
      </c>
      <c r="J81" s="191">
        <v>0</v>
      </c>
      <c r="K81" s="216"/>
      <c r="L81" s="216"/>
      <c r="M81" s="213"/>
      <c r="N81" s="146"/>
    </row>
    <row r="82" spans="1:14" ht="15" customHeight="1" x14ac:dyDescent="0.2">
      <c r="A82" s="5"/>
      <c r="B82" s="660" t="s">
        <v>208</v>
      </c>
      <c r="C82" s="661"/>
      <c r="D82" s="661"/>
      <c r="E82" s="661"/>
      <c r="F82" s="661"/>
      <c r="G82" s="662"/>
      <c r="H82" s="51">
        <v>0</v>
      </c>
      <c r="I82" s="54">
        <v>0</v>
      </c>
      <c r="J82" s="192">
        <v>0</v>
      </c>
      <c r="K82" s="218"/>
      <c r="L82" s="218"/>
      <c r="M82" s="213"/>
      <c r="N82" s="146"/>
    </row>
    <row r="83" spans="1:14" ht="15" customHeight="1" thickBot="1" x14ac:dyDescent="0.25">
      <c r="A83" s="5"/>
      <c r="B83" s="663" t="s">
        <v>209</v>
      </c>
      <c r="C83" s="664"/>
      <c r="D83" s="664"/>
      <c r="E83" s="664"/>
      <c r="F83" s="664"/>
      <c r="G83" s="665"/>
      <c r="H83" s="53">
        <v>0</v>
      </c>
      <c r="I83" s="55">
        <v>0</v>
      </c>
      <c r="J83" s="193">
        <v>0</v>
      </c>
      <c r="K83" s="218"/>
      <c r="L83" s="218"/>
      <c r="M83" s="213"/>
      <c r="N83" s="146"/>
    </row>
    <row r="84" spans="1:14" ht="15" customHeight="1" x14ac:dyDescent="0.2">
      <c r="A84" s="5"/>
      <c r="B84" s="666" t="s">
        <v>210</v>
      </c>
      <c r="C84" s="667"/>
      <c r="D84" s="667"/>
      <c r="E84" s="667" t="s">
        <v>66</v>
      </c>
      <c r="F84" s="667"/>
      <c r="G84" s="762"/>
      <c r="H84" s="157">
        <f>H86+H87+H88+H93+H97+H112+H113+H114</f>
        <v>0</v>
      </c>
      <c r="I84" s="157">
        <f>I86+I87+I88+I93+I97+I112+I113+I114</f>
        <v>0</v>
      </c>
      <c r="J84" s="189">
        <f>J86+J87+J88+J93+J97+J112+J113+J114</f>
        <v>0</v>
      </c>
      <c r="K84" s="216"/>
      <c r="L84" s="216"/>
      <c r="M84" s="213"/>
      <c r="N84" s="146"/>
    </row>
    <row r="85" spans="1:14" ht="15" customHeight="1" thickBot="1" x14ac:dyDescent="0.25">
      <c r="A85" s="5"/>
      <c r="B85" s="668"/>
      <c r="C85" s="669"/>
      <c r="D85" s="669"/>
      <c r="E85" s="771" t="s">
        <v>67</v>
      </c>
      <c r="F85" s="771"/>
      <c r="G85" s="772"/>
      <c r="H85" s="160">
        <v>0</v>
      </c>
      <c r="I85" s="160">
        <v>0</v>
      </c>
      <c r="J85" s="194">
        <v>0</v>
      </c>
      <c r="K85" s="217"/>
      <c r="L85" s="217"/>
      <c r="M85" s="213"/>
      <c r="N85" s="146"/>
    </row>
    <row r="86" spans="1:14" ht="22.5" customHeight="1" x14ac:dyDescent="0.2">
      <c r="A86" s="5"/>
      <c r="B86" s="751" t="s">
        <v>211</v>
      </c>
      <c r="C86" s="752"/>
      <c r="D86" s="752"/>
      <c r="E86" s="773" t="s">
        <v>70</v>
      </c>
      <c r="F86" s="773"/>
      <c r="G86" s="774"/>
      <c r="H86" s="161">
        <v>0</v>
      </c>
      <c r="I86" s="161">
        <v>0</v>
      </c>
      <c r="J86" s="195">
        <v>0</v>
      </c>
      <c r="K86" s="216"/>
      <c r="L86" s="216"/>
      <c r="M86" s="213"/>
      <c r="N86" s="146"/>
    </row>
    <row r="87" spans="1:14" ht="15" customHeight="1" x14ac:dyDescent="0.2">
      <c r="A87" s="5"/>
      <c r="B87" s="753" t="s">
        <v>212</v>
      </c>
      <c r="C87" s="754"/>
      <c r="D87" s="754"/>
      <c r="E87" s="642" t="s">
        <v>68</v>
      </c>
      <c r="F87" s="642"/>
      <c r="G87" s="643"/>
      <c r="H87" s="162">
        <v>0</v>
      </c>
      <c r="I87" s="162">
        <v>0</v>
      </c>
      <c r="J87" s="191">
        <v>0</v>
      </c>
      <c r="K87" s="216"/>
      <c r="L87" s="216"/>
      <c r="M87" s="213"/>
      <c r="N87" s="146"/>
    </row>
    <row r="88" spans="1:14" ht="15" customHeight="1" x14ac:dyDescent="0.2">
      <c r="A88" s="5"/>
      <c r="B88" s="163" t="s">
        <v>213</v>
      </c>
      <c r="C88" s="164"/>
      <c r="D88" s="164"/>
      <c r="E88" s="164"/>
      <c r="F88" s="164"/>
      <c r="G88" s="164"/>
      <c r="H88" s="165">
        <f>SUM(H89:H92)</f>
        <v>0</v>
      </c>
      <c r="I88" s="165">
        <f>SUM(I89:I92)</f>
        <v>0</v>
      </c>
      <c r="J88" s="196">
        <f>SUM(J89:J92)</f>
        <v>0</v>
      </c>
      <c r="K88" s="216"/>
      <c r="L88" s="216"/>
      <c r="M88" s="213"/>
      <c r="N88" s="146"/>
    </row>
    <row r="89" spans="1:14" ht="22.5" customHeight="1" x14ac:dyDescent="0.2">
      <c r="A89" s="5"/>
      <c r="B89" s="670" t="s">
        <v>214</v>
      </c>
      <c r="C89" s="671"/>
      <c r="D89" s="671"/>
      <c r="E89" s="775" t="s">
        <v>69</v>
      </c>
      <c r="F89" s="775"/>
      <c r="G89" s="776"/>
      <c r="H89" s="166">
        <v>0</v>
      </c>
      <c r="I89" s="166">
        <v>0</v>
      </c>
      <c r="J89" s="197">
        <v>0</v>
      </c>
      <c r="K89" s="218"/>
      <c r="L89" s="218"/>
      <c r="M89" s="213"/>
      <c r="N89" s="146"/>
    </row>
    <row r="90" spans="1:14" ht="15" customHeight="1" x14ac:dyDescent="0.2">
      <c r="A90" s="5"/>
      <c r="B90" s="670" t="s">
        <v>215</v>
      </c>
      <c r="C90" s="672"/>
      <c r="D90" s="672"/>
      <c r="E90" s="642" t="s">
        <v>170</v>
      </c>
      <c r="F90" s="642"/>
      <c r="G90" s="642"/>
      <c r="H90" s="166">
        <v>0</v>
      </c>
      <c r="I90" s="166">
        <v>0</v>
      </c>
      <c r="J90" s="197">
        <v>0</v>
      </c>
      <c r="K90" s="217" t="str">
        <f>IF((H90-1200*H74/12)&gt;0,H90-1200*H74/12," ")</f>
        <v xml:space="preserve"> </v>
      </c>
      <c r="L90" s="217" t="str">
        <f>IF((I90-1200*I74/12)&gt;0,I90-1200*I74/12," ")</f>
        <v xml:space="preserve"> </v>
      </c>
      <c r="M90" s="221" t="str">
        <f>IF((J90-1200*J74/12)&gt;0,J90-1200*J74/12," ")</f>
        <v xml:space="preserve"> </v>
      </c>
      <c r="N90" s="146"/>
    </row>
    <row r="91" spans="1:14" ht="22.5" customHeight="1" x14ac:dyDescent="0.2">
      <c r="A91" s="5"/>
      <c r="B91" s="674" t="s">
        <v>216</v>
      </c>
      <c r="C91" s="675"/>
      <c r="D91" s="675"/>
      <c r="E91" s="676" t="s">
        <v>217</v>
      </c>
      <c r="F91" s="676"/>
      <c r="G91" s="677"/>
      <c r="H91" s="167">
        <v>0</v>
      </c>
      <c r="I91" s="167">
        <v>0</v>
      </c>
      <c r="J91" s="198">
        <v>0</v>
      </c>
      <c r="K91" s="217" t="str">
        <f>IF((H91-2500*H74/12)&gt;0,H91-2500*H74/12," ")</f>
        <v xml:space="preserve"> </v>
      </c>
      <c r="L91" s="217" t="str">
        <f>IF((I91-2500*I74/12)&gt;0,I91-2500*I74/12," ")</f>
        <v xml:space="preserve"> </v>
      </c>
      <c r="M91" s="217" t="str">
        <f>IF((J91-2500*J74/12)&gt;0,J91-2500*J74/12," ")</f>
        <v xml:space="preserve"> </v>
      </c>
      <c r="N91" s="146"/>
    </row>
    <row r="92" spans="1:14" ht="22.5" customHeight="1" x14ac:dyDescent="0.2">
      <c r="A92" s="5"/>
      <c r="B92" s="674" t="s">
        <v>218</v>
      </c>
      <c r="C92" s="675"/>
      <c r="D92" s="675"/>
      <c r="E92" s="678" t="s">
        <v>173</v>
      </c>
      <c r="F92" s="678"/>
      <c r="G92" s="679"/>
      <c r="H92" s="167">
        <v>0</v>
      </c>
      <c r="I92" s="167">
        <v>0</v>
      </c>
      <c r="J92" s="198">
        <v>0</v>
      </c>
      <c r="K92" s="217" t="str">
        <f>IF(H92-(750*G79*H74/12)&gt;0,H92-(750*G79*H74/12)," ")</f>
        <v xml:space="preserve"> </v>
      </c>
      <c r="L92" s="217" t="str">
        <f>IF(I92-(750*G79*I74/12)&gt;0,I92-(750*G79*I74/12)," ")</f>
        <v xml:space="preserve"> </v>
      </c>
      <c r="M92" s="217" t="str">
        <f>IF(J92-(750*G79*J74/12)&gt;0,J92-(750*G79*J74/12)," ")</f>
        <v xml:space="preserve"> </v>
      </c>
      <c r="N92" s="146"/>
    </row>
    <row r="93" spans="1:14" ht="15" customHeight="1" x14ac:dyDescent="0.2">
      <c r="A93" s="5"/>
      <c r="B93" s="163" t="s">
        <v>219</v>
      </c>
      <c r="C93" s="164"/>
      <c r="D93" s="164"/>
      <c r="E93" s="164"/>
      <c r="F93" s="164"/>
      <c r="G93" s="164"/>
      <c r="H93" s="165">
        <f>SUM(H94:H96)</f>
        <v>0</v>
      </c>
      <c r="I93" s="165">
        <f>SUM(I94:I96)</f>
        <v>0</v>
      </c>
      <c r="J93" s="196">
        <f>SUM(J94:J96)</f>
        <v>0</v>
      </c>
      <c r="K93" s="216"/>
      <c r="L93" s="216"/>
      <c r="M93" s="213"/>
      <c r="N93" s="146"/>
    </row>
    <row r="94" spans="1:14" ht="22.5" customHeight="1" x14ac:dyDescent="0.2">
      <c r="A94" s="5"/>
      <c r="B94" s="670" t="s">
        <v>220</v>
      </c>
      <c r="C94" s="671"/>
      <c r="D94" s="671"/>
      <c r="E94" s="680" t="s">
        <v>168</v>
      </c>
      <c r="F94" s="680"/>
      <c r="G94" s="681"/>
      <c r="H94" s="166">
        <v>0</v>
      </c>
      <c r="I94" s="166">
        <v>0</v>
      </c>
      <c r="J94" s="197">
        <v>0</v>
      </c>
      <c r="K94" s="217" t="str">
        <f>IF(H94-(150*D79*H74/12)&gt;0,H94-(150*D79*H74/12)," ")</f>
        <v xml:space="preserve"> </v>
      </c>
      <c r="L94" s="217" t="str">
        <f>IF(I94-(150*D79*I74/12)&gt;0,I94-(150*D79*I74/12)," ")</f>
        <v xml:space="preserve"> </v>
      </c>
      <c r="M94" s="217" t="str">
        <f>IF(J94-(150*D79*J74/12)&gt;0,J94-(150*D79*J74/12)," ")</f>
        <v xml:space="preserve"> </v>
      </c>
      <c r="N94" s="146"/>
    </row>
    <row r="95" spans="1:14" ht="15" customHeight="1" x14ac:dyDescent="0.2">
      <c r="A95" s="5"/>
      <c r="B95" s="670" t="s">
        <v>221</v>
      </c>
      <c r="C95" s="671"/>
      <c r="D95" s="671"/>
      <c r="E95" s="642" t="s">
        <v>169</v>
      </c>
      <c r="F95" s="642"/>
      <c r="G95" s="643"/>
      <c r="H95" s="166">
        <v>0</v>
      </c>
      <c r="I95" s="166">
        <v>0</v>
      </c>
      <c r="J95" s="197">
        <v>0</v>
      </c>
      <c r="K95" s="217" t="str">
        <f>IF((H95-250*H74/12)&gt;0,H95-250*H74/12," ")</f>
        <v xml:space="preserve"> </v>
      </c>
      <c r="L95" s="217" t="str">
        <f>IF((I95-250*I74/12)&gt;0,I95-250*I74/12," ")</f>
        <v xml:space="preserve"> </v>
      </c>
      <c r="M95" s="217" t="str">
        <f>IF((J95-250*J74/12)&gt;0,J95-250*J74/12," ")</f>
        <v xml:space="preserve"> </v>
      </c>
      <c r="N95" s="146"/>
    </row>
    <row r="96" spans="1:14" ht="22.5" customHeight="1" x14ac:dyDescent="0.2">
      <c r="A96" s="5"/>
      <c r="B96" s="670" t="s">
        <v>222</v>
      </c>
      <c r="C96" s="671"/>
      <c r="D96" s="671"/>
      <c r="E96" s="678" t="s">
        <v>174</v>
      </c>
      <c r="F96" s="678"/>
      <c r="G96" s="679"/>
      <c r="H96" s="167">
        <v>0</v>
      </c>
      <c r="I96" s="167">
        <v>0</v>
      </c>
      <c r="J96" s="198">
        <v>0</v>
      </c>
      <c r="K96" s="217" t="str">
        <f>IF(H96-(250*D79*H74/12)&gt;0,H96-(250*D79*H74/12)," ")</f>
        <v xml:space="preserve"> </v>
      </c>
      <c r="L96" s="217" t="str">
        <f>IF(I96-(250*D79*I74/12)&gt;0,I96-(250*D79*I74/12)," ")</f>
        <v xml:space="preserve"> </v>
      </c>
      <c r="M96" s="217" t="str">
        <f>IF(J96-(250*D79*J74/12)&gt;0,J96-(250*D79*J74/12)," ")</f>
        <v xml:space="preserve"> </v>
      </c>
      <c r="N96" s="146"/>
    </row>
    <row r="97" spans="1:14" ht="15" customHeight="1" x14ac:dyDescent="0.2">
      <c r="A97" s="5"/>
      <c r="B97" s="163" t="s">
        <v>223</v>
      </c>
      <c r="C97" s="164"/>
      <c r="D97" s="164"/>
      <c r="E97" s="164"/>
      <c r="F97" s="164"/>
      <c r="G97" s="164"/>
      <c r="H97" s="165">
        <f>SUM(H98:H111)</f>
        <v>0</v>
      </c>
      <c r="I97" s="165">
        <f>SUM(I98:I111)</f>
        <v>0</v>
      </c>
      <c r="J97" s="196">
        <f>SUM(J98:J111)</f>
        <v>0</v>
      </c>
      <c r="K97" s="216"/>
      <c r="L97" s="216"/>
      <c r="M97" s="213"/>
      <c r="N97" s="146"/>
    </row>
    <row r="98" spans="1:14" s="6" customFormat="1" ht="15" customHeight="1" x14ac:dyDescent="0.2">
      <c r="A98" s="7"/>
      <c r="B98" s="670" t="s">
        <v>224</v>
      </c>
      <c r="C98" s="671"/>
      <c r="D98" s="671"/>
      <c r="E98" s="642" t="s">
        <v>68</v>
      </c>
      <c r="F98" s="642"/>
      <c r="G98" s="643"/>
      <c r="H98" s="166">
        <v>0</v>
      </c>
      <c r="I98" s="166">
        <v>0</v>
      </c>
      <c r="J98" s="197">
        <v>0</v>
      </c>
      <c r="K98" s="218"/>
      <c r="L98" s="218"/>
      <c r="M98" s="213"/>
      <c r="N98" s="168"/>
    </row>
    <row r="99" spans="1:14" ht="15" customHeight="1" x14ac:dyDescent="0.2">
      <c r="A99" s="5"/>
      <c r="B99" s="670" t="s">
        <v>225</v>
      </c>
      <c r="C99" s="671"/>
      <c r="D99" s="671"/>
      <c r="E99" s="642" t="s">
        <v>68</v>
      </c>
      <c r="F99" s="642"/>
      <c r="G99" s="643"/>
      <c r="H99" s="166">
        <v>0</v>
      </c>
      <c r="I99" s="166">
        <v>0</v>
      </c>
      <c r="J99" s="197">
        <v>0</v>
      </c>
      <c r="K99" s="218"/>
      <c r="L99" s="218"/>
      <c r="M99" s="213"/>
      <c r="N99" s="146"/>
    </row>
    <row r="100" spans="1:14" ht="37.5" customHeight="1" x14ac:dyDescent="0.2">
      <c r="A100" s="5"/>
      <c r="B100" s="777" t="s">
        <v>226</v>
      </c>
      <c r="C100" s="778"/>
      <c r="D100" s="778"/>
      <c r="E100" s="642" t="s">
        <v>167</v>
      </c>
      <c r="F100" s="642"/>
      <c r="G100" s="643"/>
      <c r="H100" s="166">
        <v>0</v>
      </c>
      <c r="I100" s="166">
        <v>0</v>
      </c>
      <c r="J100" s="197">
        <v>0</v>
      </c>
      <c r="K100" s="217" t="str">
        <f>IF((H100-1000*H74/12)&gt;0,H100-1000*H74/12," ")</f>
        <v xml:space="preserve"> </v>
      </c>
      <c r="L100" s="217" t="str">
        <f>IF((I100-1000*I74/12)&gt;0,I100-1000*I74/12," ")</f>
        <v xml:space="preserve"> </v>
      </c>
      <c r="M100" s="217" t="str">
        <f>IF((J100-1000*J74/12)&gt;0,J100-1000*J74/12," ")</f>
        <v xml:space="preserve"> </v>
      </c>
      <c r="N100" s="146"/>
    </row>
    <row r="101" spans="1:14" ht="15" customHeight="1" x14ac:dyDescent="0.2">
      <c r="A101" s="5"/>
      <c r="B101" s="670" t="s">
        <v>227</v>
      </c>
      <c r="C101" s="671"/>
      <c r="D101" s="671"/>
      <c r="E101" s="642" t="s">
        <v>68</v>
      </c>
      <c r="F101" s="642"/>
      <c r="G101" s="643"/>
      <c r="H101" s="166">
        <v>0</v>
      </c>
      <c r="I101" s="166">
        <v>0</v>
      </c>
      <c r="J101" s="197">
        <v>0</v>
      </c>
      <c r="K101" s="218"/>
      <c r="L101" s="218"/>
      <c r="M101" s="213"/>
      <c r="N101" s="146"/>
    </row>
    <row r="102" spans="1:14" ht="15" customHeight="1" x14ac:dyDescent="0.2">
      <c r="A102" s="5"/>
      <c r="B102" s="670" t="s">
        <v>228</v>
      </c>
      <c r="C102" s="672"/>
      <c r="D102" s="672"/>
      <c r="E102" s="642" t="s">
        <v>68</v>
      </c>
      <c r="F102" s="642"/>
      <c r="G102" s="643"/>
      <c r="H102" s="166">
        <v>0</v>
      </c>
      <c r="I102" s="166">
        <v>0</v>
      </c>
      <c r="J102" s="197">
        <v>0</v>
      </c>
      <c r="K102" s="218"/>
      <c r="L102" s="218"/>
      <c r="M102" s="213"/>
      <c r="N102" s="146"/>
    </row>
    <row r="103" spans="1:14" ht="15" customHeight="1" x14ac:dyDescent="0.2">
      <c r="A103" s="5"/>
      <c r="B103" s="670" t="s">
        <v>229</v>
      </c>
      <c r="C103" s="672"/>
      <c r="D103" s="672"/>
      <c r="E103" s="642" t="s">
        <v>68</v>
      </c>
      <c r="F103" s="642"/>
      <c r="G103" s="643"/>
      <c r="H103" s="166">
        <v>0</v>
      </c>
      <c r="I103" s="166">
        <v>0</v>
      </c>
      <c r="J103" s="197">
        <v>0</v>
      </c>
      <c r="K103" s="218"/>
      <c r="L103" s="218"/>
      <c r="M103" s="213"/>
      <c r="N103" s="146"/>
    </row>
    <row r="104" spans="1:14" ht="15" customHeight="1" x14ac:dyDescent="0.2">
      <c r="A104" s="5"/>
      <c r="B104" s="670" t="s">
        <v>230</v>
      </c>
      <c r="C104" s="672"/>
      <c r="D104" s="672"/>
      <c r="E104" s="642" t="s">
        <v>68</v>
      </c>
      <c r="F104" s="642"/>
      <c r="G104" s="643"/>
      <c r="H104" s="166">
        <v>0</v>
      </c>
      <c r="I104" s="166">
        <v>0</v>
      </c>
      <c r="J104" s="197">
        <v>0</v>
      </c>
      <c r="K104" s="218"/>
      <c r="L104" s="218"/>
      <c r="M104" s="213"/>
      <c r="N104" s="146"/>
    </row>
    <row r="105" spans="1:14" ht="22.5" customHeight="1" x14ac:dyDescent="0.2">
      <c r="A105" s="5"/>
      <c r="B105" s="674" t="s">
        <v>231</v>
      </c>
      <c r="C105" s="676"/>
      <c r="D105" s="676"/>
      <c r="E105" s="642" t="s">
        <v>68</v>
      </c>
      <c r="F105" s="642"/>
      <c r="G105" s="643"/>
      <c r="H105" s="166">
        <v>0</v>
      </c>
      <c r="I105" s="166">
        <v>0</v>
      </c>
      <c r="J105" s="197">
        <v>0</v>
      </c>
      <c r="K105" s="218"/>
      <c r="L105" s="218"/>
      <c r="M105" s="213"/>
      <c r="N105" s="146"/>
    </row>
    <row r="106" spans="1:14" ht="15" customHeight="1" x14ac:dyDescent="0.2">
      <c r="A106" s="5"/>
      <c r="B106" s="670" t="s">
        <v>232</v>
      </c>
      <c r="C106" s="671"/>
      <c r="D106" s="671"/>
      <c r="E106" s="642" t="s">
        <v>171</v>
      </c>
      <c r="F106" s="642"/>
      <c r="G106" s="642"/>
      <c r="H106" s="166">
        <v>0</v>
      </c>
      <c r="I106" s="166">
        <v>0</v>
      </c>
      <c r="J106" s="197">
        <v>0</v>
      </c>
      <c r="K106" s="217" t="str">
        <f>IF((H106-1300*H74/12)&gt;0,H106-1300*H74/12," ")</f>
        <v xml:space="preserve"> </v>
      </c>
      <c r="L106" s="217" t="str">
        <f>IF((I106-1300*I74/12)&gt;0,I106-1300*I74/12," ")</f>
        <v xml:space="preserve"> </v>
      </c>
      <c r="M106" s="217" t="str">
        <f>IF((J106-1300*J74/12)&gt;0,J106-1300*J74/12," ")</f>
        <v xml:space="preserve"> </v>
      </c>
      <c r="N106" s="146"/>
    </row>
    <row r="107" spans="1:14" ht="15" customHeight="1" x14ac:dyDescent="0.2">
      <c r="A107" s="5"/>
      <c r="B107" s="670" t="s">
        <v>233</v>
      </c>
      <c r="C107" s="671"/>
      <c r="D107" s="671"/>
      <c r="E107" s="642" t="s">
        <v>68</v>
      </c>
      <c r="F107" s="642"/>
      <c r="G107" s="643"/>
      <c r="H107" s="166">
        <v>0</v>
      </c>
      <c r="I107" s="166">
        <v>0</v>
      </c>
      <c r="J107" s="197">
        <v>0</v>
      </c>
      <c r="K107" s="218"/>
      <c r="L107" s="218"/>
      <c r="M107" s="213"/>
      <c r="N107" s="146"/>
    </row>
    <row r="108" spans="1:14" ht="15" customHeight="1" x14ac:dyDescent="0.2">
      <c r="A108" s="5"/>
      <c r="B108" s="670" t="s">
        <v>234</v>
      </c>
      <c r="C108" s="671"/>
      <c r="D108" s="671"/>
      <c r="E108" s="672" t="s">
        <v>267</v>
      </c>
      <c r="F108" s="672"/>
      <c r="G108" s="673"/>
      <c r="H108" s="167">
        <v>0</v>
      </c>
      <c r="I108" s="167">
        <v>0</v>
      </c>
      <c r="J108" s="198">
        <v>0</v>
      </c>
      <c r="K108" s="217" t="str">
        <f>IF((H108-69.96*H74/12)&gt;0,H108-69.96*H74/12," ")</f>
        <v xml:space="preserve"> </v>
      </c>
      <c r="L108" s="217" t="str">
        <f>IF((I108-69.96*I74/12)&gt;0,I108-69.96*I74/12," ")</f>
        <v xml:space="preserve"> </v>
      </c>
      <c r="M108" s="217" t="str">
        <f>IF((J108-69.96*I74/12)&gt;0,J108-69.96*J74/12," ")</f>
        <v xml:space="preserve"> </v>
      </c>
      <c r="N108" s="146"/>
    </row>
    <row r="109" spans="1:14" ht="15" customHeight="1" x14ac:dyDescent="0.2">
      <c r="A109" s="5"/>
      <c r="B109" s="670" t="s">
        <v>235</v>
      </c>
      <c r="C109" s="671"/>
      <c r="D109" s="671"/>
      <c r="E109" s="672" t="s">
        <v>172</v>
      </c>
      <c r="F109" s="672"/>
      <c r="G109" s="673"/>
      <c r="H109" s="167">
        <v>0</v>
      </c>
      <c r="I109" s="167">
        <v>0</v>
      </c>
      <c r="J109" s="198">
        <v>0</v>
      </c>
      <c r="K109" s="217" t="str">
        <f>IF((H109-50*H74/12)&gt;0,H109-50*H74/12," ")</f>
        <v xml:space="preserve"> </v>
      </c>
      <c r="L109" s="217" t="str">
        <f>IF((I109-50*I74/12)&gt;0,I109-50*I74/12," ")</f>
        <v xml:space="preserve"> </v>
      </c>
      <c r="M109" s="217" t="str">
        <f>IF((J109-50*J74/12)&gt;0,J109-50*J74/12," ")</f>
        <v xml:space="preserve"> </v>
      </c>
      <c r="N109" s="146"/>
    </row>
    <row r="110" spans="1:14" ht="22.5" customHeight="1" x14ac:dyDescent="0.2">
      <c r="A110" s="5"/>
      <c r="B110" s="670" t="s">
        <v>236</v>
      </c>
      <c r="C110" s="671"/>
      <c r="D110" s="671"/>
      <c r="E110" s="676" t="s">
        <v>71</v>
      </c>
      <c r="F110" s="676"/>
      <c r="G110" s="677"/>
      <c r="H110" s="167">
        <v>0</v>
      </c>
      <c r="I110" s="167">
        <v>0</v>
      </c>
      <c r="J110" s="198">
        <v>0</v>
      </c>
      <c r="K110" s="219"/>
      <c r="L110" s="219"/>
      <c r="M110" s="213"/>
      <c r="N110" s="146"/>
    </row>
    <row r="111" spans="1:14" ht="22.5" customHeight="1" x14ac:dyDescent="0.2">
      <c r="A111" s="5"/>
      <c r="B111" s="777" t="s">
        <v>237</v>
      </c>
      <c r="C111" s="778"/>
      <c r="D111" s="778"/>
      <c r="E111" s="672" t="s">
        <v>72</v>
      </c>
      <c r="F111" s="672"/>
      <c r="G111" s="673"/>
      <c r="H111" s="167">
        <v>0</v>
      </c>
      <c r="I111" s="167">
        <v>0</v>
      </c>
      <c r="J111" s="198">
        <v>0</v>
      </c>
      <c r="K111" s="219"/>
      <c r="L111" s="219"/>
      <c r="M111" s="213"/>
      <c r="N111" s="146"/>
    </row>
    <row r="112" spans="1:14" ht="22.5" customHeight="1" x14ac:dyDescent="0.2">
      <c r="A112" s="5"/>
      <c r="B112" s="792" t="s">
        <v>238</v>
      </c>
      <c r="C112" s="793"/>
      <c r="D112" s="793"/>
      <c r="E112" s="794" t="s">
        <v>175</v>
      </c>
      <c r="F112" s="794"/>
      <c r="G112" s="795"/>
      <c r="H112" s="169">
        <v>0</v>
      </c>
      <c r="I112" s="169">
        <v>0</v>
      </c>
      <c r="J112" s="199">
        <v>0</v>
      </c>
      <c r="K112" s="170" t="str">
        <f>IF((H80+H82)*H112&lt;&gt;0,IF((1/(H80+H82)*H112&gt;5%),(1/(H80+H82)*H112)," ")," ")</f>
        <v xml:space="preserve"> </v>
      </c>
      <c r="L112" s="170" t="str">
        <f>IF((I80+I82)*I112&lt;&gt;0,IF((1/(I80+I82)*I112&gt;5%),(1/(I80+I82)*I112)," ")," ")</f>
        <v xml:space="preserve"> </v>
      </c>
      <c r="M112" s="170" t="str">
        <f>IF((J80+J82)*J112&lt;&gt;0,IF((1/(J80+J82)*J112&gt;5%),(1/(J80+J82)*J112)," ")," ")</f>
        <v xml:space="preserve"> </v>
      </c>
      <c r="N112" s="146"/>
    </row>
    <row r="113" spans="1:14" ht="60" customHeight="1" x14ac:dyDescent="0.2">
      <c r="A113" s="5"/>
      <c r="B113" s="796" t="s">
        <v>239</v>
      </c>
      <c r="C113" s="797"/>
      <c r="D113" s="797"/>
      <c r="E113" s="798" t="s">
        <v>240</v>
      </c>
      <c r="F113" s="798"/>
      <c r="G113" s="799"/>
      <c r="H113" s="171">
        <v>0</v>
      </c>
      <c r="I113" s="171">
        <v>0</v>
      </c>
      <c r="J113" s="200">
        <v>0</v>
      </c>
      <c r="K113" s="220"/>
      <c r="L113" s="220"/>
      <c r="M113" s="213"/>
      <c r="N113" s="146"/>
    </row>
    <row r="114" spans="1:14" ht="24.95" customHeight="1" thickBot="1" x14ac:dyDescent="0.25">
      <c r="A114" s="5"/>
      <c r="B114" s="800" t="s">
        <v>241</v>
      </c>
      <c r="C114" s="801"/>
      <c r="D114" s="801"/>
      <c r="E114" s="802" t="s">
        <v>242</v>
      </c>
      <c r="F114" s="802"/>
      <c r="G114" s="802"/>
      <c r="H114" s="172">
        <v>0</v>
      </c>
      <c r="I114" s="172">
        <v>0</v>
      </c>
      <c r="J114" s="201">
        <v>0</v>
      </c>
      <c r="K114" s="220"/>
      <c r="L114" s="220"/>
      <c r="M114" s="213"/>
      <c r="N114" s="146"/>
    </row>
    <row r="115" spans="1:14" ht="15" customHeight="1" x14ac:dyDescent="0.2">
      <c r="A115" s="5"/>
      <c r="B115" s="803" t="s">
        <v>243</v>
      </c>
      <c r="C115" s="788"/>
      <c r="D115" s="788"/>
      <c r="E115" s="788" t="s">
        <v>66</v>
      </c>
      <c r="F115" s="788"/>
      <c r="G115" s="789"/>
      <c r="H115" s="173">
        <f t="shared" ref="H115:J116" si="0">H75+H84</f>
        <v>0</v>
      </c>
      <c r="I115" s="173">
        <f t="shared" si="0"/>
        <v>0</v>
      </c>
      <c r="J115" s="202">
        <f t="shared" si="0"/>
        <v>0</v>
      </c>
      <c r="K115" s="216"/>
      <c r="L115" s="216"/>
      <c r="M115" s="213"/>
      <c r="N115" s="146"/>
    </row>
    <row r="116" spans="1:14" ht="15" customHeight="1" thickBot="1" x14ac:dyDescent="0.25">
      <c r="A116" s="5"/>
      <c r="B116" s="174"/>
      <c r="C116" s="153"/>
      <c r="D116" s="153"/>
      <c r="E116" s="790" t="s">
        <v>67</v>
      </c>
      <c r="F116" s="790"/>
      <c r="G116" s="791"/>
      <c r="H116" s="175">
        <f t="shared" si="0"/>
        <v>0</v>
      </c>
      <c r="I116" s="175">
        <f t="shared" si="0"/>
        <v>0</v>
      </c>
      <c r="J116" s="203">
        <f t="shared" si="0"/>
        <v>0</v>
      </c>
      <c r="K116" s="217"/>
      <c r="L116" s="217"/>
      <c r="M116" s="213"/>
      <c r="N116" s="146"/>
    </row>
    <row r="117" spans="1:14" ht="15" customHeight="1" x14ac:dyDescent="0.2">
      <c r="A117" s="5"/>
      <c r="B117" s="655" t="s">
        <v>244</v>
      </c>
      <c r="C117" s="656"/>
      <c r="D117" s="656"/>
      <c r="E117" s="621" t="s">
        <v>77</v>
      </c>
      <c r="F117" s="621"/>
      <c r="G117" s="622"/>
      <c r="H117" s="176">
        <f t="shared" ref="H117:J118" si="1">H137</f>
        <v>0</v>
      </c>
      <c r="I117" s="176">
        <f t="shared" si="1"/>
        <v>0</v>
      </c>
      <c r="J117" s="204">
        <f t="shared" si="1"/>
        <v>0</v>
      </c>
      <c r="K117" s="218"/>
      <c r="L117" s="218"/>
      <c r="M117" s="213"/>
      <c r="N117" s="146"/>
    </row>
    <row r="118" spans="1:14" ht="50.1" customHeight="1" thickBot="1" x14ac:dyDescent="0.25">
      <c r="A118" s="5"/>
      <c r="B118" s="779" t="s">
        <v>245</v>
      </c>
      <c r="C118" s="780"/>
      <c r="D118" s="780"/>
      <c r="E118" s="625" t="s">
        <v>179</v>
      </c>
      <c r="F118" s="625"/>
      <c r="G118" s="626"/>
      <c r="H118" s="177">
        <f t="shared" si="1"/>
        <v>0</v>
      </c>
      <c r="I118" s="177">
        <f t="shared" si="1"/>
        <v>0</v>
      </c>
      <c r="J118" s="205">
        <f t="shared" si="1"/>
        <v>0</v>
      </c>
      <c r="K118" s="218"/>
      <c r="L118" s="218"/>
      <c r="M118" s="213"/>
      <c r="N118" s="146"/>
    </row>
    <row r="119" spans="1:14" ht="15" customHeight="1" thickBot="1" x14ac:dyDescent="0.25">
      <c r="A119" s="5"/>
      <c r="B119" s="617" t="s">
        <v>246</v>
      </c>
      <c r="C119" s="618"/>
      <c r="D119" s="618"/>
      <c r="E119" s="618"/>
      <c r="F119" s="618"/>
      <c r="G119" s="619"/>
      <c r="H119" s="178">
        <f>ROUND(H115+H117+H118,2)</f>
        <v>0</v>
      </c>
      <c r="I119" s="182">
        <f>ROUND(I115+I117+I118,2)</f>
        <v>0</v>
      </c>
      <c r="J119" s="206">
        <f>ROUND(J115+J117+J118,2)</f>
        <v>0</v>
      </c>
      <c r="K119" s="216"/>
      <c r="L119" s="216"/>
      <c r="M119" s="213"/>
      <c r="N119" s="146"/>
    </row>
    <row r="120" spans="1:14" ht="15" customHeight="1" x14ac:dyDescent="0.2">
      <c r="A120" s="5"/>
      <c r="B120" s="632" t="s">
        <v>247</v>
      </c>
      <c r="C120" s="632"/>
      <c r="D120" s="632"/>
      <c r="E120" s="632"/>
      <c r="F120" s="632"/>
      <c r="G120" s="632"/>
      <c r="H120" s="632"/>
      <c r="I120" s="632"/>
      <c r="J120" s="632"/>
      <c r="K120" s="216"/>
      <c r="L120" s="216"/>
      <c r="M120" s="213"/>
      <c r="N120" s="146"/>
    </row>
    <row r="121" spans="1:14" ht="15" customHeight="1" thickBot="1" x14ac:dyDescent="0.25">
      <c r="A121" s="5"/>
      <c r="B121" s="632"/>
      <c r="C121" s="632"/>
      <c r="D121" s="632"/>
      <c r="E121" s="632"/>
      <c r="F121" s="632"/>
      <c r="G121" s="632"/>
      <c r="H121" s="632"/>
      <c r="I121" s="632"/>
      <c r="J121" s="632"/>
      <c r="K121" s="216"/>
      <c r="L121" s="216"/>
      <c r="M121" s="213"/>
      <c r="N121" s="146"/>
    </row>
    <row r="122" spans="1:14" ht="15" customHeight="1" thickBot="1" x14ac:dyDescent="0.3">
      <c r="A122" s="50"/>
      <c r="B122" s="657" t="s">
        <v>203</v>
      </c>
      <c r="C122" s="658"/>
      <c r="D122" s="636" t="str">
        <f>D69</f>
        <v>xxx</v>
      </c>
      <c r="E122" s="637"/>
      <c r="F122" s="637"/>
      <c r="G122" s="637"/>
      <c r="H122" s="637"/>
      <c r="I122" s="637"/>
      <c r="J122" s="638"/>
      <c r="K122" s="216"/>
      <c r="L122" s="216"/>
      <c r="M122" s="213"/>
      <c r="N122" s="146"/>
    </row>
    <row r="123" spans="1:14" ht="15" customHeight="1" thickBot="1" x14ac:dyDescent="0.25">
      <c r="A123" s="50"/>
      <c r="B123" s="146"/>
      <c r="C123" s="146"/>
      <c r="D123" s="146"/>
      <c r="E123" s="146"/>
      <c r="F123" s="146"/>
      <c r="G123" s="146"/>
      <c r="H123" s="146"/>
      <c r="I123" s="146"/>
      <c r="J123" s="146"/>
      <c r="K123" s="216"/>
      <c r="L123" s="216"/>
      <c r="M123" s="213"/>
      <c r="N123" s="146"/>
    </row>
    <row r="124" spans="1:14" ht="15" customHeight="1" thickBot="1" x14ac:dyDescent="0.25">
      <c r="A124" s="50"/>
      <c r="B124" s="633" t="s">
        <v>248</v>
      </c>
      <c r="C124" s="634"/>
      <c r="D124" s="634"/>
      <c r="E124" s="634"/>
      <c r="F124" s="634"/>
      <c r="G124" s="634"/>
      <c r="H124" s="634"/>
      <c r="I124" s="634"/>
      <c r="J124" s="635"/>
      <c r="K124" s="216"/>
      <c r="L124" s="216"/>
      <c r="M124" s="213"/>
      <c r="N124" s="146"/>
    </row>
    <row r="125" spans="1:14" ht="15" customHeight="1" thickBot="1" x14ac:dyDescent="0.25">
      <c r="A125" s="50"/>
      <c r="B125" s="179"/>
      <c r="C125" s="179"/>
      <c r="D125" s="179"/>
      <c r="E125" s="179"/>
      <c r="F125" s="179"/>
      <c r="G125" s="179"/>
      <c r="H125" s="179"/>
      <c r="I125" s="179"/>
      <c r="J125" s="179"/>
      <c r="K125" s="216"/>
      <c r="L125" s="216"/>
      <c r="M125" s="213"/>
      <c r="N125" s="146"/>
    </row>
    <row r="126" spans="1:14" ht="15" customHeight="1" x14ac:dyDescent="0.25">
      <c r="A126" s="50"/>
      <c r="B126" s="755" t="s">
        <v>75</v>
      </c>
      <c r="C126" s="756"/>
      <c r="D126" s="756"/>
      <c r="E126" s="804"/>
      <c r="F126" s="804"/>
      <c r="G126" s="806" t="s">
        <v>182</v>
      </c>
      <c r="H126" s="241">
        <f t="shared" ref="H126:J127" si="2">H73</f>
        <v>2024</v>
      </c>
      <c r="I126" s="241" t="str">
        <f t="shared" si="2"/>
        <v>Jahr</v>
      </c>
      <c r="J126" s="242" t="str">
        <f t="shared" si="2"/>
        <v>Jahr</v>
      </c>
      <c r="K126" s="216"/>
      <c r="L126" s="216"/>
      <c r="M126" s="213"/>
      <c r="N126" s="146"/>
    </row>
    <row r="127" spans="1:14" ht="15" customHeight="1" thickBot="1" x14ac:dyDescent="0.25">
      <c r="A127" s="5"/>
      <c r="B127" s="757"/>
      <c r="C127" s="758"/>
      <c r="D127" s="758"/>
      <c r="E127" s="805"/>
      <c r="F127" s="805"/>
      <c r="G127" s="807"/>
      <c r="H127" s="243">
        <f t="shared" si="2"/>
        <v>12</v>
      </c>
      <c r="I127" s="243">
        <f t="shared" si="2"/>
        <v>12</v>
      </c>
      <c r="J127" s="244">
        <f t="shared" si="2"/>
        <v>12</v>
      </c>
      <c r="K127" s="215"/>
      <c r="L127" s="215"/>
      <c r="M127" s="213"/>
      <c r="N127" s="146"/>
    </row>
    <row r="128" spans="1:14" ht="15" customHeight="1" thickBot="1" x14ac:dyDescent="0.3">
      <c r="A128" s="5"/>
      <c r="B128" s="785" t="s">
        <v>249</v>
      </c>
      <c r="C128" s="786"/>
      <c r="D128" s="786"/>
      <c r="E128" s="786"/>
      <c r="F128" s="786"/>
      <c r="G128" s="787"/>
      <c r="H128" s="180">
        <f>H76+H85</f>
        <v>0</v>
      </c>
      <c r="I128" s="180">
        <f>I76+I85</f>
        <v>0</v>
      </c>
      <c r="J128" s="209">
        <f>J76+J85</f>
        <v>0</v>
      </c>
      <c r="K128" s="217"/>
      <c r="L128" s="217"/>
      <c r="M128" s="213"/>
      <c r="N128" s="146"/>
    </row>
    <row r="129" spans="1:14" ht="15" customHeight="1" x14ac:dyDescent="0.25">
      <c r="A129" s="5"/>
      <c r="B129" s="781" t="s">
        <v>250</v>
      </c>
      <c r="C129" s="782"/>
      <c r="D129" s="783"/>
      <c r="E129" s="784" t="s">
        <v>76</v>
      </c>
      <c r="F129" s="782"/>
      <c r="G129" s="782"/>
      <c r="H129" s="181">
        <f>SUM(H130:H131)</f>
        <v>0</v>
      </c>
      <c r="I129" s="181">
        <f>SUM(I130:I131)</f>
        <v>0</v>
      </c>
      <c r="J129" s="210">
        <f>SUM(J130:J131)</f>
        <v>0</v>
      </c>
      <c r="K129" s="659" t="str">
        <f>IF((H139+I139+J139)*(H129+I129+J129+H132+I132+J132+H137+I137+J137+H138+I138+J138)&lt;&gt;0,IF((1/(H139+I139+J139)*(H129+I129+J129+H132+I132+J132+H137+I137+J137+H138+I138+J138))&lt;10%,1/(H139+I139+J139)*(H129+I129+J129+H132+I132+J132+H137+I137+J137+H138+I138+J138),""),"")</f>
        <v/>
      </c>
      <c r="L129" s="659"/>
      <c r="M129" s="659"/>
      <c r="N129" s="146"/>
    </row>
    <row r="130" spans="1:14" ht="15" customHeight="1" x14ac:dyDescent="0.2">
      <c r="A130" s="5"/>
      <c r="B130" s="639" t="s">
        <v>251</v>
      </c>
      <c r="C130" s="640"/>
      <c r="D130" s="641"/>
      <c r="E130" s="642"/>
      <c r="F130" s="642"/>
      <c r="G130" s="643"/>
      <c r="H130" s="54">
        <v>0</v>
      </c>
      <c r="I130" s="54">
        <v>0</v>
      </c>
      <c r="J130" s="192">
        <v>0</v>
      </c>
      <c r="K130" s="218"/>
      <c r="L130" s="218"/>
      <c r="M130" s="213"/>
      <c r="N130" s="146"/>
    </row>
    <row r="131" spans="1:14" ht="22.5" customHeight="1" thickBot="1" x14ac:dyDescent="0.25">
      <c r="A131" s="5"/>
      <c r="B131" s="623" t="s">
        <v>252</v>
      </c>
      <c r="C131" s="624"/>
      <c r="D131" s="624"/>
      <c r="E131" s="625" t="s">
        <v>78</v>
      </c>
      <c r="F131" s="625"/>
      <c r="G131" s="626"/>
      <c r="H131" s="55">
        <v>0</v>
      </c>
      <c r="I131" s="55">
        <v>0</v>
      </c>
      <c r="J131" s="193">
        <v>0</v>
      </c>
      <c r="K131" s="218"/>
      <c r="L131" s="218"/>
      <c r="M131" s="213"/>
      <c r="N131" s="146"/>
    </row>
    <row r="132" spans="1:14" ht="15" customHeight="1" x14ac:dyDescent="0.2">
      <c r="A132" s="5"/>
      <c r="B132" s="644" t="s">
        <v>253</v>
      </c>
      <c r="C132" s="645"/>
      <c r="D132" s="646"/>
      <c r="E132" s="647"/>
      <c r="F132" s="648"/>
      <c r="G132" s="648"/>
      <c r="H132" s="181">
        <f>SUM(H133:H135)</f>
        <v>0</v>
      </c>
      <c r="I132" s="181">
        <f>SUM(I133:I135)</f>
        <v>0</v>
      </c>
      <c r="J132" s="210">
        <f>SUM(J133:J135)</f>
        <v>0</v>
      </c>
      <c r="K132" s="216"/>
      <c r="L132" s="216"/>
      <c r="M132" s="213"/>
      <c r="N132" s="146"/>
    </row>
    <row r="133" spans="1:14" ht="15" customHeight="1" x14ac:dyDescent="0.2">
      <c r="A133" s="5"/>
      <c r="B133" s="649" t="s">
        <v>254</v>
      </c>
      <c r="C133" s="650"/>
      <c r="D133" s="650"/>
      <c r="E133" s="650"/>
      <c r="F133" s="650"/>
      <c r="G133" s="651"/>
      <c r="H133" s="54">
        <v>0</v>
      </c>
      <c r="I133" s="54">
        <v>0</v>
      </c>
      <c r="J133" s="192">
        <v>0</v>
      </c>
      <c r="K133" s="218"/>
      <c r="L133" s="218"/>
      <c r="M133" s="213"/>
      <c r="N133" s="146"/>
    </row>
    <row r="134" spans="1:14" ht="15" customHeight="1" x14ac:dyDescent="0.2">
      <c r="A134" s="5"/>
      <c r="B134" s="649" t="s">
        <v>255</v>
      </c>
      <c r="C134" s="650"/>
      <c r="D134" s="650"/>
      <c r="E134" s="650"/>
      <c r="F134" s="650"/>
      <c r="G134" s="651"/>
      <c r="H134" s="54">
        <v>0</v>
      </c>
      <c r="I134" s="54">
        <v>0</v>
      </c>
      <c r="J134" s="192">
        <v>0</v>
      </c>
      <c r="K134" s="218"/>
      <c r="L134" s="218"/>
      <c r="M134" s="213"/>
      <c r="N134" s="146"/>
    </row>
    <row r="135" spans="1:14" ht="15" customHeight="1" thickBot="1" x14ac:dyDescent="0.25">
      <c r="A135" s="5"/>
      <c r="B135" s="652" t="s">
        <v>256</v>
      </c>
      <c r="C135" s="653"/>
      <c r="D135" s="653"/>
      <c r="E135" s="653"/>
      <c r="F135" s="653"/>
      <c r="G135" s="654"/>
      <c r="H135" s="55">
        <v>0</v>
      </c>
      <c r="I135" s="55">
        <v>0</v>
      </c>
      <c r="J135" s="193">
        <v>0</v>
      </c>
      <c r="K135" s="218"/>
      <c r="L135" s="218"/>
      <c r="M135" s="218"/>
      <c r="N135" s="146"/>
    </row>
    <row r="136" spans="1:14" ht="15" customHeight="1" thickBot="1" x14ac:dyDescent="0.25">
      <c r="A136" s="5"/>
      <c r="B136" s="617" t="s">
        <v>257</v>
      </c>
      <c r="C136" s="618"/>
      <c r="D136" s="618"/>
      <c r="E136" s="618"/>
      <c r="F136" s="618"/>
      <c r="G136" s="619"/>
      <c r="H136" s="182">
        <f>H128+H129+H132</f>
        <v>0</v>
      </c>
      <c r="I136" s="182">
        <f>I128+I129+I132</f>
        <v>0</v>
      </c>
      <c r="J136" s="206">
        <f>J128+J129+J132</f>
        <v>0</v>
      </c>
      <c r="K136" s="218"/>
      <c r="L136" s="218"/>
      <c r="M136" s="213"/>
      <c r="N136" s="146"/>
    </row>
    <row r="137" spans="1:14" ht="15" customHeight="1" x14ac:dyDescent="0.2">
      <c r="A137" s="5"/>
      <c r="B137" s="620" t="s">
        <v>258</v>
      </c>
      <c r="C137" s="621"/>
      <c r="D137" s="621"/>
      <c r="E137" s="621" t="s">
        <v>77</v>
      </c>
      <c r="F137" s="621"/>
      <c r="G137" s="622"/>
      <c r="H137" s="183">
        <v>0</v>
      </c>
      <c r="I137" s="183">
        <v>0</v>
      </c>
      <c r="J137" s="211">
        <v>0</v>
      </c>
      <c r="K137" s="218"/>
      <c r="L137" s="218"/>
      <c r="M137" s="213"/>
      <c r="N137" s="146"/>
    </row>
    <row r="138" spans="1:14" ht="50.1" customHeight="1" thickBot="1" x14ac:dyDescent="0.25">
      <c r="A138" s="5"/>
      <c r="B138" s="623" t="s">
        <v>259</v>
      </c>
      <c r="C138" s="624"/>
      <c r="D138" s="624"/>
      <c r="E138" s="625" t="s">
        <v>179</v>
      </c>
      <c r="F138" s="625"/>
      <c r="G138" s="626"/>
      <c r="H138" s="55">
        <v>0</v>
      </c>
      <c r="I138" s="55">
        <v>0</v>
      </c>
      <c r="J138" s="193">
        <v>0</v>
      </c>
      <c r="K138" s="218"/>
      <c r="L138" s="218"/>
      <c r="M138" s="213"/>
      <c r="N138" s="146"/>
    </row>
    <row r="139" spans="1:14" ht="15" customHeight="1" thickBot="1" x14ac:dyDescent="0.25">
      <c r="A139" s="5"/>
      <c r="B139" s="627" t="s">
        <v>260</v>
      </c>
      <c r="C139" s="628"/>
      <c r="D139" s="628"/>
      <c r="E139" s="628"/>
      <c r="F139" s="628"/>
      <c r="G139" s="629"/>
      <c r="H139" s="182">
        <f>ROUND(H136+H137+H138,2)</f>
        <v>0</v>
      </c>
      <c r="I139" s="182">
        <f>ROUND(I136+I137+I138,2)</f>
        <v>0</v>
      </c>
      <c r="J139" s="206">
        <f>ROUND(J136+J137+J138,2)</f>
        <v>0</v>
      </c>
      <c r="K139" s="216"/>
      <c r="L139" s="216"/>
      <c r="M139" s="213"/>
      <c r="N139" s="146"/>
    </row>
    <row r="140" spans="1:14" ht="15" customHeight="1" x14ac:dyDescent="0.25">
      <c r="B140" s="184" t="str">
        <f>IF(H119&lt;&gt;H139,"Achtung: Ausgaben ≠ Einnahmen!!!",IF(I119&lt;&gt;I139,"Achtung: Ausgaben ≠ Einnahmen!!!",IF(J119&lt;&gt;J139,"Achtung: Ausgaben ≠ Einnahmen!!!","")))</f>
        <v/>
      </c>
      <c r="C140" s="147"/>
      <c r="D140" s="147"/>
      <c r="E140" s="147"/>
      <c r="F140" s="147"/>
      <c r="G140" s="147"/>
      <c r="H140" s="147"/>
      <c r="I140" s="185"/>
      <c r="J140" s="185"/>
      <c r="K140" s="148"/>
      <c r="L140" s="148"/>
      <c r="M140" s="147"/>
      <c r="N140" s="147"/>
    </row>
    <row r="141" spans="1:14" ht="15" customHeight="1" x14ac:dyDescent="0.25">
      <c r="B141" s="147"/>
      <c r="C141" s="147"/>
      <c r="D141" s="147"/>
      <c r="E141" s="147"/>
      <c r="F141" s="147"/>
      <c r="G141" s="147"/>
      <c r="H141" s="186"/>
      <c r="I141" s="147"/>
      <c r="J141" s="147"/>
      <c r="K141" s="148"/>
      <c r="L141" s="148"/>
      <c r="M141" s="147"/>
      <c r="N141" s="147"/>
    </row>
    <row r="142" spans="1:14" ht="15" customHeight="1" x14ac:dyDescent="0.2">
      <c r="B142" s="630" t="s">
        <v>261</v>
      </c>
      <c r="C142" s="630"/>
      <c r="D142" s="630"/>
      <c r="E142" s="147"/>
      <c r="F142" s="147"/>
      <c r="G142" s="147"/>
      <c r="H142" s="147"/>
      <c r="I142" s="147"/>
      <c r="J142" s="147"/>
      <c r="K142" s="148"/>
      <c r="L142" s="148"/>
      <c r="M142" s="147"/>
      <c r="N142" s="147"/>
    </row>
    <row r="143" spans="1:14" ht="15" customHeight="1" x14ac:dyDescent="0.2">
      <c r="B143" s="631"/>
      <c r="C143" s="631"/>
      <c r="D143" s="631"/>
      <c r="F143" s="187"/>
      <c r="G143" s="187"/>
      <c r="H143" s="187"/>
      <c r="I143" s="187"/>
      <c r="J143" s="188"/>
      <c r="K143" s="148"/>
      <c r="L143" s="148"/>
      <c r="M143" s="147"/>
      <c r="N143" s="147"/>
    </row>
    <row r="144" spans="1:14" ht="15" customHeight="1" x14ac:dyDescent="0.2">
      <c r="B144" s="1" t="s">
        <v>262</v>
      </c>
      <c r="F144" s="1" t="s">
        <v>5</v>
      </c>
      <c r="K144" s="148"/>
      <c r="L144" s="148"/>
      <c r="M144" s="147"/>
      <c r="N144" s="147"/>
    </row>
    <row r="145" spans="11:14" ht="15" customHeight="1" x14ac:dyDescent="0.2">
      <c r="K145" s="147"/>
      <c r="L145" s="147"/>
      <c r="M145" s="147"/>
      <c r="N145" s="147"/>
    </row>
  </sheetData>
  <sheetProtection algorithmName="SHA-512" hashValue="abRfMdM4m2rK866GafQN6cce88sxnZw4i172dUoFNVKxle9eYb9E47jnV6k6dzGpq4JDQ5nEPU/4+gdbnF1KiQ==" saltValue="40TULOofuOgKFYxQEWefTg==" spinCount="100000" sheet="1" objects="1" scenarios="1" selectLockedCells="1"/>
  <mergeCells count="123">
    <mergeCell ref="B26:I27"/>
    <mergeCell ref="J26:M27"/>
    <mergeCell ref="B28:C35"/>
    <mergeCell ref="D28:M35"/>
    <mergeCell ref="B69:C69"/>
    <mergeCell ref="D69:J69"/>
    <mergeCell ref="B71:J71"/>
    <mergeCell ref="B1:M6"/>
    <mergeCell ref="B8:M9"/>
    <mergeCell ref="B10:M12"/>
    <mergeCell ref="B14:C15"/>
    <mergeCell ref="D14:G15"/>
    <mergeCell ref="B16:C19"/>
    <mergeCell ref="D16:M19"/>
    <mergeCell ref="H14:M15"/>
    <mergeCell ref="B20:C21"/>
    <mergeCell ref="D20:G21"/>
    <mergeCell ref="H20:M21"/>
    <mergeCell ref="B22:C25"/>
    <mergeCell ref="D22:M25"/>
    <mergeCell ref="B86:D86"/>
    <mergeCell ref="E86:G86"/>
    <mergeCell ref="B87:D87"/>
    <mergeCell ref="E87:G87"/>
    <mergeCell ref="E84:G84"/>
    <mergeCell ref="E85:G85"/>
    <mergeCell ref="B73:D74"/>
    <mergeCell ref="B75:D76"/>
    <mergeCell ref="E75:G75"/>
    <mergeCell ref="E76:G76"/>
    <mergeCell ref="B79:C79"/>
    <mergeCell ref="E79:F79"/>
    <mergeCell ref="B80:G80"/>
    <mergeCell ref="B81:G81"/>
    <mergeCell ref="B82:G82"/>
    <mergeCell ref="B83:G83"/>
    <mergeCell ref="B84:D85"/>
    <mergeCell ref="B77:F77"/>
    <mergeCell ref="B78:F78"/>
    <mergeCell ref="B92:D92"/>
    <mergeCell ref="E92:G92"/>
    <mergeCell ref="B94:D94"/>
    <mergeCell ref="E94:G94"/>
    <mergeCell ref="B89:D89"/>
    <mergeCell ref="E89:G89"/>
    <mergeCell ref="B90:D90"/>
    <mergeCell ref="E90:G90"/>
    <mergeCell ref="B91:D91"/>
    <mergeCell ref="E91:G91"/>
    <mergeCell ref="B98:D98"/>
    <mergeCell ref="E98:G98"/>
    <mergeCell ref="B99:D99"/>
    <mergeCell ref="E99:G99"/>
    <mergeCell ref="B100:D100"/>
    <mergeCell ref="E100:G100"/>
    <mergeCell ref="B95:D95"/>
    <mergeCell ref="E95:G95"/>
    <mergeCell ref="B96:D96"/>
    <mergeCell ref="E96:G96"/>
    <mergeCell ref="B109:D109"/>
    <mergeCell ref="E109:G109"/>
    <mergeCell ref="B110:D110"/>
    <mergeCell ref="E110:G110"/>
    <mergeCell ref="B111:D111"/>
    <mergeCell ref="B101:D101"/>
    <mergeCell ref="E101:G101"/>
    <mergeCell ref="B102:D102"/>
    <mergeCell ref="E102:G102"/>
    <mergeCell ref="B103:D103"/>
    <mergeCell ref="E103:G103"/>
    <mergeCell ref="B104:D104"/>
    <mergeCell ref="E104:G104"/>
    <mergeCell ref="B105:D105"/>
    <mergeCell ref="E105:G105"/>
    <mergeCell ref="B106:D106"/>
    <mergeCell ref="E106:G106"/>
    <mergeCell ref="B107:D107"/>
    <mergeCell ref="E107:G107"/>
    <mergeCell ref="B108:D108"/>
    <mergeCell ref="E108:G108"/>
    <mergeCell ref="E111:G111"/>
    <mergeCell ref="B118:D118"/>
    <mergeCell ref="E118:G118"/>
    <mergeCell ref="B119:G119"/>
    <mergeCell ref="B120:J121"/>
    <mergeCell ref="B128:G128"/>
    <mergeCell ref="B129:D129"/>
    <mergeCell ref="E129:G129"/>
    <mergeCell ref="B122:C122"/>
    <mergeCell ref="D122:J122"/>
    <mergeCell ref="B124:J124"/>
    <mergeCell ref="B126:D127"/>
    <mergeCell ref="E126:E127"/>
    <mergeCell ref="F126:F127"/>
    <mergeCell ref="G126:G127"/>
    <mergeCell ref="B112:D112"/>
    <mergeCell ref="E112:G112"/>
    <mergeCell ref="B113:D113"/>
    <mergeCell ref="E113:G113"/>
    <mergeCell ref="B114:D114"/>
    <mergeCell ref="E114:G114"/>
    <mergeCell ref="B115:D115"/>
    <mergeCell ref="B117:D117"/>
    <mergeCell ref="E117:G117"/>
    <mergeCell ref="E115:G115"/>
    <mergeCell ref="E116:G116"/>
    <mergeCell ref="B135:G135"/>
    <mergeCell ref="B136:G136"/>
    <mergeCell ref="B137:D137"/>
    <mergeCell ref="E137:G137"/>
    <mergeCell ref="B138:D138"/>
    <mergeCell ref="E138:G138"/>
    <mergeCell ref="B139:G139"/>
    <mergeCell ref="B142:D143"/>
    <mergeCell ref="K129:M129"/>
    <mergeCell ref="B130:D130"/>
    <mergeCell ref="E130:G130"/>
    <mergeCell ref="B131:D131"/>
    <mergeCell ref="E131:G131"/>
    <mergeCell ref="B132:D132"/>
    <mergeCell ref="E132:G132"/>
    <mergeCell ref="B133:G133"/>
    <mergeCell ref="B134:G134"/>
  </mergeCells>
  <dataValidations count="2">
    <dataValidation type="list" allowBlank="1" showInputMessage="1" showErrorMessage="1" sqref="D20:G21">
      <formula1>"SR I = Teilraum Innere Stadt,SR II = Teilraum Hallescher Norden,SR III = Teilraum Hallescher Osten,SR IV = Teilraum Hallescher Süden,SR V = Teilraum Hallescher Westen,SRÜ = sozialraumübergreifend = Stadtweite Angebote"</formula1>
    </dataValidation>
    <dataValidation type="list" allowBlank="1" showInputMessage="1" showErrorMessage="1" sqref="D14:G15">
      <formula1>"LB I,LB IA,LB II,LB III,LB IV,LB V,LB V a,LB VI,LB VII,LB VIII"</formula1>
    </dataValidation>
  </dataValidations>
  <pageMargins left="0.70866141732283472" right="0.70866141732283472" top="0.78740157480314965" bottom="0.78740157480314965" header="0.31496062992125984" footer="0.31496062992125984"/>
  <pageSetup paperSize="9" scale="66" orientation="portrait" r:id="rId1"/>
  <headerFooter>
    <oddHeader>&amp;C&amp;"Arial,Standard"&amp;A</oddHeader>
    <oddFooter>&amp;C&amp;"Arial,Standard"Seite &amp;P von &amp;N</oddFooter>
  </headerFooter>
  <rowBreaks count="2" manualBreakCount="2">
    <brk id="68" max="13" man="1"/>
    <brk id="121" max="13" man="1"/>
  </rowBreaks>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45"/>
  <sheetViews>
    <sheetView showGridLines="0" showRowColHeaders="0" view="pageBreakPreview" zoomScaleNormal="100" zoomScaleSheetLayoutView="100" workbookViewId="0">
      <selection activeCell="D14" sqref="D14:G15"/>
    </sheetView>
  </sheetViews>
  <sheetFormatPr baseColWidth="10" defaultColWidth="11.42578125" defaultRowHeight="15" customHeight="1" x14ac:dyDescent="0.2"/>
  <cols>
    <col min="1" max="1" width="2.5703125" style="1" customWidth="1"/>
    <col min="2" max="10" width="11.42578125" style="1"/>
    <col min="11" max="13" width="8" style="1" customWidth="1"/>
    <col min="14" max="14" width="2.5703125" style="1" customWidth="1"/>
    <col min="15" max="16384" width="11.42578125" style="1"/>
  </cols>
  <sheetData>
    <row r="1" spans="1:13" ht="15" customHeight="1" x14ac:dyDescent="0.2">
      <c r="A1" s="5"/>
      <c r="B1" s="310"/>
      <c r="C1" s="310"/>
      <c r="D1" s="310"/>
      <c r="E1" s="310"/>
      <c r="F1" s="310"/>
      <c r="G1" s="310"/>
      <c r="H1" s="310"/>
      <c r="I1" s="310"/>
      <c r="J1" s="310"/>
      <c r="K1" s="310"/>
      <c r="L1" s="310"/>
      <c r="M1" s="310"/>
    </row>
    <row r="2" spans="1:13" ht="15" customHeight="1" x14ac:dyDescent="0.2">
      <c r="A2" s="5"/>
      <c r="B2" s="310"/>
      <c r="C2" s="310"/>
      <c r="D2" s="310"/>
      <c r="E2" s="310"/>
      <c r="F2" s="310"/>
      <c r="G2" s="310"/>
      <c r="H2" s="310"/>
      <c r="I2" s="310"/>
      <c r="J2" s="310"/>
      <c r="K2" s="310"/>
      <c r="L2" s="310"/>
      <c r="M2" s="310"/>
    </row>
    <row r="3" spans="1:13" ht="15" customHeight="1" x14ac:dyDescent="0.2">
      <c r="A3" s="5"/>
      <c r="B3" s="310"/>
      <c r="C3" s="310"/>
      <c r="D3" s="310"/>
      <c r="E3" s="310"/>
      <c r="F3" s="310"/>
      <c r="G3" s="310"/>
      <c r="H3" s="310"/>
      <c r="I3" s="310"/>
      <c r="J3" s="310"/>
      <c r="K3" s="310"/>
      <c r="L3" s="310"/>
      <c r="M3" s="310"/>
    </row>
    <row r="4" spans="1:13" ht="15" customHeight="1" x14ac:dyDescent="0.2">
      <c r="A4" s="5"/>
      <c r="B4" s="310"/>
      <c r="C4" s="310"/>
      <c r="D4" s="310"/>
      <c r="E4" s="310"/>
      <c r="F4" s="310"/>
      <c r="G4" s="310"/>
      <c r="H4" s="310"/>
      <c r="I4" s="310"/>
      <c r="J4" s="310"/>
      <c r="K4" s="310"/>
      <c r="L4" s="310"/>
      <c r="M4" s="310"/>
    </row>
    <row r="5" spans="1:13" ht="15" customHeight="1" x14ac:dyDescent="0.2">
      <c r="A5" s="5"/>
      <c r="B5" s="310"/>
      <c r="C5" s="310"/>
      <c r="D5" s="310"/>
      <c r="E5" s="310"/>
      <c r="F5" s="310"/>
      <c r="G5" s="310"/>
      <c r="H5" s="310"/>
      <c r="I5" s="310"/>
      <c r="J5" s="310"/>
      <c r="K5" s="310"/>
      <c r="L5" s="310"/>
      <c r="M5" s="310"/>
    </row>
    <row r="6" spans="1:13" ht="15" customHeight="1" x14ac:dyDescent="0.2">
      <c r="A6" s="5"/>
      <c r="B6" s="310"/>
      <c r="C6" s="310"/>
      <c r="D6" s="310"/>
      <c r="E6" s="310"/>
      <c r="F6" s="310"/>
      <c r="G6" s="310"/>
      <c r="H6" s="310"/>
      <c r="I6" s="310"/>
      <c r="J6" s="310"/>
      <c r="K6" s="310"/>
      <c r="L6" s="310"/>
      <c r="M6" s="310"/>
    </row>
    <row r="7" spans="1:13" ht="15" customHeight="1" thickBot="1" x14ac:dyDescent="0.25">
      <c r="A7" s="5"/>
      <c r="B7" s="5"/>
      <c r="C7" s="5"/>
      <c r="D7" s="5"/>
      <c r="E7" s="5"/>
      <c r="F7" s="5"/>
      <c r="G7" s="5"/>
      <c r="H7" s="5"/>
      <c r="I7" s="5"/>
      <c r="J7" s="5"/>
      <c r="K7" s="5"/>
      <c r="L7" s="5"/>
      <c r="M7" s="5"/>
    </row>
    <row r="8" spans="1:13" ht="15" customHeight="1" x14ac:dyDescent="0.2">
      <c r="A8" s="5"/>
      <c r="B8" s="682" t="s">
        <v>163</v>
      </c>
      <c r="C8" s="683"/>
      <c r="D8" s="683"/>
      <c r="E8" s="683"/>
      <c r="F8" s="683"/>
      <c r="G8" s="683"/>
      <c r="H8" s="683"/>
      <c r="I8" s="683"/>
      <c r="J8" s="683"/>
      <c r="K8" s="684"/>
      <c r="L8" s="684"/>
      <c r="M8" s="685"/>
    </row>
    <row r="9" spans="1:13" ht="15" customHeight="1" x14ac:dyDescent="0.2">
      <c r="A9" s="5"/>
      <c r="B9" s="686"/>
      <c r="C9" s="687"/>
      <c r="D9" s="687"/>
      <c r="E9" s="687"/>
      <c r="F9" s="687"/>
      <c r="G9" s="687"/>
      <c r="H9" s="687"/>
      <c r="I9" s="687"/>
      <c r="J9" s="687"/>
      <c r="K9" s="688"/>
      <c r="L9" s="688"/>
      <c r="M9" s="689"/>
    </row>
    <row r="10" spans="1:13" ht="15" customHeight="1" x14ac:dyDescent="0.2">
      <c r="A10" s="5"/>
      <c r="B10" s="690" t="str">
        <f>IF(D14="LB I","Angebote an Hortstandorten (mit überdurchschnittlichen Auffälligkeiten)",IF(D14="LB IA","Angebote der frühkindlichen Bildung in Kindertagesstätten
(mit überdurchschnittlichen Auffälligkeiten)",IF(D14="LB II","Schulsozialarbeit/ schulbezogene Jugendarbeit",IF(D14="LB III","Anlaufstelle für spezifische Cliquen und sozial ausgegrenzte junge Menschen",IF(D14="LB IV","Beratung und Begleitung bei der Ausbildungs- und Berufsfindung",IF(D14="LB V","Allgemeine Förderung von jungen Menschen im Rahmen allgemein zugänglicher Angebote",IF(D14="LB V a","Jugendinformation und Jugendberatung",IF(D14="LB VI","Allgemeine Förderung von Familien durch allgemein zugängliche Veranstaltungen und Angebote",IF(D14="LB VII","Besondere Lebenssituationen im Familienalltag meistern und daran wachsen",IF(D14="LB VIII","Fundraisingberatung",""))))))))))</f>
        <v/>
      </c>
      <c r="C10" s="691"/>
      <c r="D10" s="691"/>
      <c r="E10" s="691"/>
      <c r="F10" s="691"/>
      <c r="G10" s="691"/>
      <c r="H10" s="691"/>
      <c r="I10" s="691"/>
      <c r="J10" s="691"/>
      <c r="K10" s="691"/>
      <c r="L10" s="691"/>
      <c r="M10" s="692"/>
    </row>
    <row r="11" spans="1:13" ht="15" customHeight="1" x14ac:dyDescent="0.2">
      <c r="A11" s="5"/>
      <c r="B11" s="693"/>
      <c r="C11" s="694"/>
      <c r="D11" s="694"/>
      <c r="E11" s="694"/>
      <c r="F11" s="694"/>
      <c r="G11" s="694"/>
      <c r="H11" s="694"/>
      <c r="I11" s="694"/>
      <c r="J11" s="694"/>
      <c r="K11" s="694"/>
      <c r="L11" s="694"/>
      <c r="M11" s="695"/>
    </row>
    <row r="12" spans="1:13" ht="15" customHeight="1" thickBot="1" x14ac:dyDescent="0.25">
      <c r="A12" s="5"/>
      <c r="B12" s="696"/>
      <c r="C12" s="697"/>
      <c r="D12" s="697"/>
      <c r="E12" s="697"/>
      <c r="F12" s="697"/>
      <c r="G12" s="697"/>
      <c r="H12" s="697"/>
      <c r="I12" s="697"/>
      <c r="J12" s="697"/>
      <c r="K12" s="697"/>
      <c r="L12" s="697"/>
      <c r="M12" s="698"/>
    </row>
    <row r="13" spans="1:13" ht="15" customHeight="1" thickBot="1" x14ac:dyDescent="0.25">
      <c r="A13" s="5"/>
      <c r="B13" s="5"/>
      <c r="C13" s="5"/>
      <c r="D13" s="5"/>
      <c r="E13" s="5"/>
      <c r="F13" s="5"/>
      <c r="G13" s="5"/>
      <c r="H13" s="5"/>
      <c r="I13" s="5"/>
      <c r="J13" s="5"/>
      <c r="K13" s="5"/>
      <c r="L13" s="5"/>
      <c r="M13" s="5"/>
    </row>
    <row r="14" spans="1:13" ht="15" customHeight="1" x14ac:dyDescent="0.2">
      <c r="A14" s="5"/>
      <c r="B14" s="489" t="s">
        <v>110</v>
      </c>
      <c r="C14" s="490"/>
      <c r="D14" s="808"/>
      <c r="E14" s="808"/>
      <c r="F14" s="808"/>
      <c r="G14" s="808"/>
      <c r="H14" s="810"/>
      <c r="I14" s="810"/>
      <c r="J14" s="810"/>
      <c r="K14" s="811"/>
      <c r="L14" s="811"/>
      <c r="M14" s="812"/>
    </row>
    <row r="15" spans="1:13" ht="15" customHeight="1" x14ac:dyDescent="0.2">
      <c r="A15" s="5"/>
      <c r="B15" s="491"/>
      <c r="C15" s="492"/>
      <c r="D15" s="809"/>
      <c r="E15" s="809"/>
      <c r="F15" s="809"/>
      <c r="G15" s="809"/>
      <c r="H15" s="723"/>
      <c r="I15" s="723"/>
      <c r="J15" s="723"/>
      <c r="K15" s="724"/>
      <c r="L15" s="724"/>
      <c r="M15" s="725"/>
    </row>
    <row r="16" spans="1:13" ht="15" customHeight="1" x14ac:dyDescent="0.2">
      <c r="A16" s="5"/>
      <c r="B16" s="701" t="s">
        <v>121</v>
      </c>
      <c r="C16" s="702"/>
      <c r="D16" s="708" t="s">
        <v>58</v>
      </c>
      <c r="E16" s="709"/>
      <c r="F16" s="709"/>
      <c r="G16" s="709"/>
      <c r="H16" s="709"/>
      <c r="I16" s="709"/>
      <c r="J16" s="709"/>
      <c r="K16" s="709"/>
      <c r="L16" s="709"/>
      <c r="M16" s="710"/>
    </row>
    <row r="17" spans="1:13" ht="15" customHeight="1" x14ac:dyDescent="0.2">
      <c r="A17" s="5"/>
      <c r="B17" s="701"/>
      <c r="C17" s="702"/>
      <c r="D17" s="708"/>
      <c r="E17" s="709"/>
      <c r="F17" s="709"/>
      <c r="G17" s="709"/>
      <c r="H17" s="709"/>
      <c r="I17" s="709"/>
      <c r="J17" s="709"/>
      <c r="K17" s="709"/>
      <c r="L17" s="709"/>
      <c r="M17" s="710"/>
    </row>
    <row r="18" spans="1:13" ht="15" customHeight="1" x14ac:dyDescent="0.2">
      <c r="A18" s="5"/>
      <c r="B18" s="701"/>
      <c r="C18" s="702"/>
      <c r="D18" s="708"/>
      <c r="E18" s="709"/>
      <c r="F18" s="709"/>
      <c r="G18" s="709"/>
      <c r="H18" s="709"/>
      <c r="I18" s="709"/>
      <c r="J18" s="709"/>
      <c r="K18" s="709"/>
      <c r="L18" s="709"/>
      <c r="M18" s="710"/>
    </row>
    <row r="19" spans="1:13" ht="15" customHeight="1" x14ac:dyDescent="0.2">
      <c r="A19" s="5"/>
      <c r="B19" s="703"/>
      <c r="C19" s="704"/>
      <c r="D19" s="711"/>
      <c r="E19" s="712"/>
      <c r="F19" s="712"/>
      <c r="G19" s="712"/>
      <c r="H19" s="712"/>
      <c r="I19" s="712"/>
      <c r="J19" s="712"/>
      <c r="K19" s="712"/>
      <c r="L19" s="712"/>
      <c r="M19" s="713"/>
    </row>
    <row r="20" spans="1:13" ht="15" customHeight="1" x14ac:dyDescent="0.2">
      <c r="A20" s="5"/>
      <c r="B20" s="733" t="s">
        <v>63</v>
      </c>
      <c r="C20" s="734"/>
      <c r="D20" s="714"/>
      <c r="E20" s="715"/>
      <c r="F20" s="715"/>
      <c r="G20" s="716"/>
      <c r="H20" s="723"/>
      <c r="I20" s="723"/>
      <c r="J20" s="723"/>
      <c r="K20" s="724"/>
      <c r="L20" s="724"/>
      <c r="M20" s="725"/>
    </row>
    <row r="21" spans="1:13" ht="15" customHeight="1" x14ac:dyDescent="0.2">
      <c r="A21" s="5"/>
      <c r="B21" s="703"/>
      <c r="C21" s="704"/>
      <c r="D21" s="717"/>
      <c r="E21" s="718"/>
      <c r="F21" s="718"/>
      <c r="G21" s="719"/>
      <c r="H21" s="723"/>
      <c r="I21" s="723"/>
      <c r="J21" s="723"/>
      <c r="K21" s="724"/>
      <c r="L21" s="724"/>
      <c r="M21" s="725"/>
    </row>
    <row r="22" spans="1:13" ht="15" customHeight="1" x14ac:dyDescent="0.2">
      <c r="A22" s="5"/>
      <c r="B22" s="729" t="s">
        <v>64</v>
      </c>
      <c r="C22" s="370"/>
      <c r="D22" s="720"/>
      <c r="E22" s="721"/>
      <c r="F22" s="721"/>
      <c r="G22" s="721"/>
      <c r="H22" s="721"/>
      <c r="I22" s="721"/>
      <c r="J22" s="721"/>
      <c r="K22" s="721"/>
      <c r="L22" s="721"/>
      <c r="M22" s="722"/>
    </row>
    <row r="23" spans="1:13" ht="15" customHeight="1" x14ac:dyDescent="0.2">
      <c r="A23" s="5"/>
      <c r="B23" s="730"/>
      <c r="C23" s="731"/>
      <c r="D23" s="708"/>
      <c r="E23" s="709"/>
      <c r="F23" s="709"/>
      <c r="G23" s="709"/>
      <c r="H23" s="709"/>
      <c r="I23" s="709"/>
      <c r="J23" s="709"/>
      <c r="K23" s="709"/>
      <c r="L23" s="709"/>
      <c r="M23" s="710"/>
    </row>
    <row r="24" spans="1:13" ht="15" customHeight="1" x14ac:dyDescent="0.2">
      <c r="A24" s="5"/>
      <c r="B24" s="730"/>
      <c r="C24" s="731"/>
      <c r="D24" s="708"/>
      <c r="E24" s="709"/>
      <c r="F24" s="709"/>
      <c r="G24" s="709"/>
      <c r="H24" s="709"/>
      <c r="I24" s="709"/>
      <c r="J24" s="709"/>
      <c r="K24" s="709"/>
      <c r="L24" s="709"/>
      <c r="M24" s="710"/>
    </row>
    <row r="25" spans="1:13" ht="15" customHeight="1" x14ac:dyDescent="0.2">
      <c r="A25" s="5"/>
      <c r="B25" s="732"/>
      <c r="C25" s="373"/>
      <c r="D25" s="711"/>
      <c r="E25" s="712"/>
      <c r="F25" s="712"/>
      <c r="G25" s="712"/>
      <c r="H25" s="712"/>
      <c r="I25" s="712"/>
      <c r="J25" s="712"/>
      <c r="K25" s="712"/>
      <c r="L25" s="712"/>
      <c r="M25" s="713"/>
    </row>
    <row r="26" spans="1:13" ht="15" customHeight="1" x14ac:dyDescent="0.2">
      <c r="A26" s="5"/>
      <c r="B26" s="737" t="s">
        <v>122</v>
      </c>
      <c r="C26" s="738"/>
      <c r="D26" s="738"/>
      <c r="E26" s="738"/>
      <c r="F26" s="738"/>
      <c r="G26" s="738"/>
      <c r="H26" s="738"/>
      <c r="I26" s="739"/>
      <c r="J26" s="746">
        <f>G81</f>
        <v>0</v>
      </c>
      <c r="K26" s="747"/>
      <c r="L26" s="747"/>
      <c r="M26" s="748"/>
    </row>
    <row r="27" spans="1:13" ht="15" customHeight="1" x14ac:dyDescent="0.2">
      <c r="A27" s="5"/>
      <c r="B27" s="740"/>
      <c r="C27" s="741"/>
      <c r="D27" s="741"/>
      <c r="E27" s="741"/>
      <c r="F27" s="741"/>
      <c r="G27" s="741"/>
      <c r="H27" s="741"/>
      <c r="I27" s="742"/>
      <c r="J27" s="749"/>
      <c r="K27" s="750"/>
      <c r="L27" s="750"/>
      <c r="M27" s="748"/>
    </row>
    <row r="28" spans="1:13" ht="15" customHeight="1" x14ac:dyDescent="0.2">
      <c r="A28" s="5"/>
      <c r="B28" s="729" t="s">
        <v>65</v>
      </c>
      <c r="C28" s="370"/>
      <c r="D28" s="720"/>
      <c r="E28" s="721"/>
      <c r="F28" s="721"/>
      <c r="G28" s="721"/>
      <c r="H28" s="721"/>
      <c r="I28" s="721"/>
      <c r="J28" s="721"/>
      <c r="K28" s="721"/>
      <c r="L28" s="721"/>
      <c r="M28" s="722"/>
    </row>
    <row r="29" spans="1:13" ht="15" customHeight="1" x14ac:dyDescent="0.2">
      <c r="A29" s="5"/>
      <c r="B29" s="730"/>
      <c r="C29" s="731"/>
      <c r="D29" s="708"/>
      <c r="E29" s="709"/>
      <c r="F29" s="709"/>
      <c r="G29" s="709"/>
      <c r="H29" s="709"/>
      <c r="I29" s="709"/>
      <c r="J29" s="709"/>
      <c r="K29" s="709"/>
      <c r="L29" s="709"/>
      <c r="M29" s="710"/>
    </row>
    <row r="30" spans="1:13" ht="15" customHeight="1" x14ac:dyDescent="0.2">
      <c r="A30" s="5"/>
      <c r="B30" s="730"/>
      <c r="C30" s="731"/>
      <c r="D30" s="708"/>
      <c r="E30" s="709"/>
      <c r="F30" s="709"/>
      <c r="G30" s="709"/>
      <c r="H30" s="709"/>
      <c r="I30" s="709"/>
      <c r="J30" s="709"/>
      <c r="K30" s="709"/>
      <c r="L30" s="709"/>
      <c r="M30" s="710"/>
    </row>
    <row r="31" spans="1:13" ht="15" customHeight="1" x14ac:dyDescent="0.2">
      <c r="A31" s="5"/>
      <c r="B31" s="730"/>
      <c r="C31" s="731"/>
      <c r="D31" s="708"/>
      <c r="E31" s="709"/>
      <c r="F31" s="709"/>
      <c r="G31" s="709"/>
      <c r="H31" s="709"/>
      <c r="I31" s="709"/>
      <c r="J31" s="709"/>
      <c r="K31" s="709"/>
      <c r="L31" s="709"/>
      <c r="M31" s="710"/>
    </row>
    <row r="32" spans="1:13" ht="15" customHeight="1" x14ac:dyDescent="0.2">
      <c r="A32" s="5"/>
      <c r="B32" s="730"/>
      <c r="C32" s="731"/>
      <c r="D32" s="708"/>
      <c r="E32" s="709"/>
      <c r="F32" s="709"/>
      <c r="G32" s="709"/>
      <c r="H32" s="709"/>
      <c r="I32" s="709"/>
      <c r="J32" s="709"/>
      <c r="K32" s="709"/>
      <c r="L32" s="709"/>
      <c r="M32" s="710"/>
    </row>
    <row r="33" spans="1:13" ht="15" customHeight="1" x14ac:dyDescent="0.2">
      <c r="A33" s="5"/>
      <c r="B33" s="730"/>
      <c r="C33" s="731"/>
      <c r="D33" s="708"/>
      <c r="E33" s="709"/>
      <c r="F33" s="709"/>
      <c r="G33" s="709"/>
      <c r="H33" s="709"/>
      <c r="I33" s="709"/>
      <c r="J33" s="709"/>
      <c r="K33" s="709"/>
      <c r="L33" s="709"/>
      <c r="M33" s="710"/>
    </row>
    <row r="34" spans="1:13" ht="15" customHeight="1" x14ac:dyDescent="0.2">
      <c r="A34" s="5"/>
      <c r="B34" s="730"/>
      <c r="C34" s="731"/>
      <c r="D34" s="708"/>
      <c r="E34" s="709"/>
      <c r="F34" s="709"/>
      <c r="G34" s="709"/>
      <c r="H34" s="709"/>
      <c r="I34" s="709"/>
      <c r="J34" s="709"/>
      <c r="K34" s="709"/>
      <c r="L34" s="709"/>
      <c r="M34" s="710"/>
    </row>
    <row r="35" spans="1:13" ht="15" customHeight="1" thickBot="1" x14ac:dyDescent="0.25">
      <c r="A35" s="5"/>
      <c r="B35" s="735"/>
      <c r="C35" s="736"/>
      <c r="D35" s="726"/>
      <c r="E35" s="727"/>
      <c r="F35" s="727"/>
      <c r="G35" s="727"/>
      <c r="H35" s="727"/>
      <c r="I35" s="727"/>
      <c r="J35" s="727"/>
      <c r="K35" s="727"/>
      <c r="L35" s="727"/>
      <c r="M35" s="728"/>
    </row>
    <row r="36" spans="1:13" ht="15" customHeight="1" x14ac:dyDescent="0.2">
      <c r="A36" s="5"/>
    </row>
    <row r="37" spans="1:13" ht="15" customHeight="1" x14ac:dyDescent="0.2">
      <c r="A37" s="5"/>
    </row>
    <row r="38" spans="1:13" ht="15" customHeight="1" x14ac:dyDescent="0.2">
      <c r="A38" s="5"/>
    </row>
    <row r="39" spans="1:13" ht="15" customHeight="1" x14ac:dyDescent="0.2">
      <c r="A39" s="5"/>
    </row>
    <row r="40" spans="1:13" ht="15" customHeight="1" x14ac:dyDescent="0.2">
      <c r="A40" s="5"/>
    </row>
    <row r="41" spans="1:13" ht="15" customHeight="1" x14ac:dyDescent="0.2">
      <c r="A41" s="5"/>
    </row>
    <row r="42" spans="1:13" ht="15" customHeight="1" x14ac:dyDescent="0.2">
      <c r="A42" s="5"/>
    </row>
    <row r="43" spans="1:13" ht="15" customHeight="1" x14ac:dyDescent="0.2">
      <c r="A43" s="5"/>
    </row>
    <row r="44" spans="1:13" ht="15" customHeight="1" x14ac:dyDescent="0.2">
      <c r="A44" s="5"/>
    </row>
    <row r="45" spans="1:13" ht="15" customHeight="1" x14ac:dyDescent="0.2">
      <c r="A45" s="5"/>
    </row>
    <row r="46" spans="1:13" ht="15" customHeight="1" x14ac:dyDescent="0.2">
      <c r="A46" s="5"/>
    </row>
    <row r="47" spans="1:13" ht="15" customHeight="1" x14ac:dyDescent="0.2">
      <c r="A47" s="5"/>
    </row>
    <row r="48" spans="1:13" ht="15" customHeight="1" x14ac:dyDescent="0.2">
      <c r="A48" s="5"/>
    </row>
    <row r="49" spans="1:13" ht="15" customHeight="1" x14ac:dyDescent="0.2">
      <c r="A49" s="5"/>
    </row>
    <row r="50" spans="1:13" ht="15" customHeight="1" x14ac:dyDescent="0.2">
      <c r="A50" s="5"/>
    </row>
    <row r="51" spans="1:13" ht="15" customHeight="1" x14ac:dyDescent="0.2">
      <c r="A51" s="5"/>
    </row>
    <row r="52" spans="1:13" ht="15" customHeight="1" x14ac:dyDescent="0.2">
      <c r="A52" s="5"/>
    </row>
    <row r="53" spans="1:13" ht="15" customHeight="1" x14ac:dyDescent="0.2">
      <c r="A53" s="5"/>
    </row>
    <row r="54" spans="1:13" ht="15" customHeight="1" x14ac:dyDescent="0.2">
      <c r="A54" s="5"/>
      <c r="B54" s="5"/>
      <c r="C54" s="5"/>
      <c r="D54" s="5"/>
      <c r="E54" s="5"/>
      <c r="F54" s="5"/>
      <c r="G54" s="5"/>
      <c r="H54" s="5"/>
      <c r="I54" s="5"/>
      <c r="J54" s="5"/>
      <c r="K54" s="5"/>
      <c r="L54" s="5"/>
      <c r="M54" s="5"/>
    </row>
    <row r="55" spans="1:13" ht="15" customHeight="1" x14ac:dyDescent="0.2">
      <c r="A55" s="5"/>
      <c r="B55" s="5"/>
      <c r="C55" s="5"/>
      <c r="D55" s="5"/>
      <c r="E55" s="5"/>
      <c r="F55" s="5"/>
      <c r="G55" s="5"/>
      <c r="H55" s="5"/>
      <c r="I55" s="5"/>
      <c r="J55" s="5"/>
      <c r="K55" s="5"/>
      <c r="L55" s="5"/>
      <c r="M55" s="5"/>
    </row>
    <row r="56" spans="1:13" ht="15" customHeight="1" x14ac:dyDescent="0.2">
      <c r="A56" s="5"/>
      <c r="B56" s="5"/>
      <c r="C56" s="5"/>
      <c r="D56" s="5"/>
      <c r="E56" s="5"/>
      <c r="F56" s="5"/>
      <c r="G56" s="5"/>
      <c r="H56" s="5"/>
      <c r="I56" s="5"/>
      <c r="J56" s="5"/>
      <c r="K56" s="5"/>
      <c r="L56" s="5"/>
      <c r="M56" s="5"/>
    </row>
    <row r="57" spans="1:13" ht="15" customHeight="1" x14ac:dyDescent="0.2">
      <c r="A57" s="5"/>
      <c r="B57" s="5"/>
      <c r="C57" s="5"/>
      <c r="D57" s="5"/>
      <c r="E57" s="5"/>
      <c r="F57" s="5"/>
      <c r="G57" s="5"/>
      <c r="H57" s="5"/>
      <c r="I57" s="5"/>
      <c r="J57" s="5"/>
      <c r="K57" s="5"/>
      <c r="L57" s="5"/>
      <c r="M57" s="5"/>
    </row>
    <row r="58" spans="1:13" ht="15" customHeight="1" x14ac:dyDescent="0.2">
      <c r="A58" s="5"/>
      <c r="B58" s="5"/>
      <c r="C58" s="5"/>
      <c r="D58" s="5"/>
      <c r="E58" s="5"/>
      <c r="F58" s="5"/>
      <c r="G58" s="5"/>
      <c r="H58" s="5"/>
      <c r="I58" s="5"/>
      <c r="J58" s="5"/>
      <c r="K58" s="5"/>
      <c r="L58" s="5"/>
      <c r="M58" s="5"/>
    </row>
    <row r="59" spans="1:13" ht="15" customHeight="1" x14ac:dyDescent="0.2">
      <c r="A59" s="5"/>
      <c r="B59" s="5"/>
      <c r="C59" s="5"/>
      <c r="D59" s="5"/>
      <c r="E59" s="5"/>
      <c r="F59" s="5"/>
      <c r="G59" s="5"/>
      <c r="H59" s="5"/>
      <c r="I59" s="5"/>
      <c r="J59" s="5"/>
      <c r="K59" s="5"/>
      <c r="L59" s="5"/>
      <c r="M59" s="5"/>
    </row>
    <row r="60" spans="1:13" ht="15" customHeight="1" x14ac:dyDescent="0.2">
      <c r="A60" s="5"/>
      <c r="B60" s="5"/>
      <c r="C60" s="5"/>
      <c r="D60" s="5"/>
      <c r="E60" s="5"/>
      <c r="F60" s="5"/>
      <c r="G60" s="5"/>
      <c r="H60" s="5"/>
      <c r="I60" s="5"/>
      <c r="J60" s="5"/>
      <c r="K60" s="5"/>
      <c r="L60" s="5"/>
      <c r="M60" s="5"/>
    </row>
    <row r="61" spans="1:13" ht="15" customHeight="1" x14ac:dyDescent="0.2">
      <c r="A61" s="5"/>
      <c r="B61" s="5"/>
      <c r="C61" s="5"/>
      <c r="D61" s="5"/>
      <c r="E61" s="5"/>
      <c r="F61" s="5"/>
      <c r="G61" s="5"/>
      <c r="H61" s="5"/>
      <c r="I61" s="5"/>
      <c r="J61" s="5"/>
      <c r="K61" s="5"/>
      <c r="L61" s="5"/>
      <c r="M61" s="5"/>
    </row>
    <row r="62" spans="1:13" ht="15" customHeight="1" x14ac:dyDescent="0.2">
      <c r="A62" s="5"/>
      <c r="B62" s="5"/>
      <c r="C62" s="5"/>
      <c r="D62" s="5"/>
      <c r="E62" s="5"/>
      <c r="F62" s="5"/>
      <c r="G62" s="5"/>
      <c r="H62" s="5"/>
      <c r="I62" s="5"/>
      <c r="J62" s="5"/>
      <c r="K62" s="5"/>
      <c r="L62" s="5"/>
      <c r="M62" s="5"/>
    </row>
    <row r="63" spans="1:13" ht="15" customHeight="1" x14ac:dyDescent="0.2">
      <c r="A63" s="5"/>
      <c r="B63" s="5"/>
      <c r="C63" s="5"/>
      <c r="D63" s="5"/>
      <c r="E63" s="5"/>
      <c r="F63" s="5"/>
      <c r="G63" s="5"/>
      <c r="H63" s="5"/>
      <c r="I63" s="5"/>
      <c r="J63" s="5"/>
      <c r="K63" s="5"/>
      <c r="L63" s="5"/>
      <c r="M63" s="5"/>
    </row>
    <row r="64" spans="1:13" ht="15" customHeight="1" x14ac:dyDescent="0.2">
      <c r="A64" s="5"/>
      <c r="B64" s="5"/>
      <c r="C64" s="5"/>
      <c r="D64" s="5"/>
      <c r="E64" s="5"/>
      <c r="F64" s="5"/>
      <c r="G64" s="5"/>
      <c r="H64" s="5"/>
      <c r="I64" s="5"/>
      <c r="J64" s="5"/>
      <c r="K64" s="5"/>
      <c r="L64" s="5"/>
      <c r="M64" s="5"/>
    </row>
    <row r="65" spans="1:14" ht="15" customHeight="1" x14ac:dyDescent="0.2">
      <c r="A65" s="5"/>
      <c r="B65" s="5"/>
      <c r="C65" s="5"/>
      <c r="D65" s="5"/>
      <c r="E65" s="5"/>
      <c r="F65" s="5"/>
      <c r="G65" s="5"/>
      <c r="H65" s="5"/>
      <c r="I65" s="5"/>
      <c r="J65" s="5"/>
      <c r="K65" s="5"/>
      <c r="L65" s="5"/>
      <c r="M65" s="5"/>
    </row>
    <row r="66" spans="1:14" ht="15" customHeight="1" x14ac:dyDescent="0.2">
      <c r="A66" s="5"/>
      <c r="B66" s="5"/>
      <c r="C66" s="5"/>
      <c r="D66" s="5"/>
      <c r="E66" s="5"/>
      <c r="F66" s="5"/>
      <c r="G66" s="5"/>
      <c r="H66" s="5"/>
      <c r="I66" s="5"/>
      <c r="J66" s="5"/>
      <c r="K66" s="5"/>
      <c r="L66" s="5"/>
      <c r="M66" s="5"/>
    </row>
    <row r="67" spans="1:14" ht="15" customHeight="1" x14ac:dyDescent="0.2">
      <c r="A67" s="5"/>
      <c r="B67" s="5"/>
      <c r="C67" s="5"/>
      <c r="D67" s="5"/>
      <c r="E67" s="5"/>
      <c r="F67" s="5"/>
      <c r="G67" s="5"/>
      <c r="H67" s="5"/>
      <c r="I67" s="5"/>
      <c r="J67" s="5"/>
      <c r="K67" s="5"/>
      <c r="L67" s="5"/>
      <c r="M67" s="5"/>
    </row>
    <row r="68" spans="1:14" ht="15" customHeight="1" thickBot="1" x14ac:dyDescent="0.25">
      <c r="A68" s="5"/>
      <c r="B68" s="5"/>
      <c r="C68" s="5"/>
      <c r="D68" s="5"/>
      <c r="E68" s="5"/>
      <c r="F68" s="5"/>
      <c r="G68" s="5"/>
      <c r="H68" s="5"/>
      <c r="I68" s="5"/>
      <c r="J68" s="5"/>
      <c r="K68" s="5"/>
      <c r="L68" s="5"/>
      <c r="M68" s="5"/>
    </row>
    <row r="69" spans="1:14" ht="15" customHeight="1" thickBot="1" x14ac:dyDescent="0.3">
      <c r="A69" s="5"/>
      <c r="B69" s="657" t="s">
        <v>203</v>
      </c>
      <c r="C69" s="658"/>
      <c r="D69" s="743" t="str">
        <f>D16</f>
        <v>xxx</v>
      </c>
      <c r="E69" s="744"/>
      <c r="F69" s="744"/>
      <c r="G69" s="744"/>
      <c r="H69" s="744"/>
      <c r="I69" s="744"/>
      <c r="J69" s="745"/>
      <c r="K69" s="212"/>
      <c r="L69" s="212"/>
      <c r="M69" s="213"/>
      <c r="N69" s="147"/>
    </row>
    <row r="70" spans="1:14" ht="15" customHeight="1" thickBot="1" x14ac:dyDescent="0.25">
      <c r="A70" s="5"/>
      <c r="B70" s="146"/>
      <c r="C70" s="146"/>
      <c r="D70" s="146"/>
      <c r="E70" s="146"/>
      <c r="F70" s="146"/>
      <c r="G70" s="146"/>
      <c r="H70" s="146"/>
      <c r="I70" s="146"/>
      <c r="J70" s="146"/>
      <c r="K70" s="223"/>
      <c r="L70" s="223"/>
      <c r="M70" s="224"/>
      <c r="N70" s="147"/>
    </row>
    <row r="71" spans="1:14" ht="15" customHeight="1" thickBot="1" x14ac:dyDescent="0.25">
      <c r="A71" s="5"/>
      <c r="B71" s="633" t="s">
        <v>204</v>
      </c>
      <c r="C71" s="634"/>
      <c r="D71" s="634"/>
      <c r="E71" s="634"/>
      <c r="F71" s="634"/>
      <c r="G71" s="634"/>
      <c r="H71" s="634"/>
      <c r="I71" s="634"/>
      <c r="J71" s="635"/>
      <c r="K71" s="215"/>
      <c r="L71" s="215"/>
      <c r="M71" s="213"/>
      <c r="N71" s="146"/>
    </row>
    <row r="72" spans="1:14" ht="15" customHeight="1" thickBot="1" x14ac:dyDescent="0.25">
      <c r="A72" s="5"/>
      <c r="B72" s="146"/>
      <c r="C72" s="146"/>
      <c r="D72" s="146"/>
      <c r="E72" s="146"/>
      <c r="F72" s="146"/>
      <c r="G72" s="146"/>
      <c r="H72" s="146"/>
      <c r="I72" s="146"/>
      <c r="J72" s="146"/>
      <c r="K72" s="214"/>
      <c r="L72" s="214"/>
      <c r="M72" s="213"/>
      <c r="N72" s="146"/>
    </row>
    <row r="73" spans="1:14" ht="15" customHeight="1" x14ac:dyDescent="0.25">
      <c r="A73" s="5"/>
      <c r="B73" s="755" t="s">
        <v>74</v>
      </c>
      <c r="C73" s="756"/>
      <c r="D73" s="756"/>
      <c r="E73" s="227"/>
      <c r="F73" s="227"/>
      <c r="G73" s="150" t="s">
        <v>182</v>
      </c>
      <c r="H73" s="151">
        <v>2024</v>
      </c>
      <c r="I73" s="207" t="s">
        <v>182</v>
      </c>
      <c r="J73" s="152" t="s">
        <v>182</v>
      </c>
      <c r="K73" s="214"/>
      <c r="L73" s="214"/>
      <c r="M73" s="213"/>
      <c r="N73" s="146"/>
    </row>
    <row r="74" spans="1:14" ht="15" customHeight="1" thickBot="1" x14ac:dyDescent="0.25">
      <c r="A74" s="5"/>
      <c r="B74" s="757"/>
      <c r="C74" s="758"/>
      <c r="D74" s="758"/>
      <c r="E74" s="153"/>
      <c r="F74" s="153"/>
      <c r="G74" s="154"/>
      <c r="H74" s="155">
        <v>12</v>
      </c>
      <c r="I74" s="208">
        <v>12</v>
      </c>
      <c r="J74" s="156">
        <v>12</v>
      </c>
      <c r="K74" s="214"/>
      <c r="L74" s="214"/>
      <c r="M74" s="222"/>
      <c r="N74" s="146"/>
    </row>
    <row r="75" spans="1:14" ht="15" customHeight="1" x14ac:dyDescent="0.2">
      <c r="A75" s="5"/>
      <c r="B75" s="759" t="s">
        <v>205</v>
      </c>
      <c r="C75" s="667"/>
      <c r="D75" s="667"/>
      <c r="E75" s="667" t="s">
        <v>66</v>
      </c>
      <c r="F75" s="667"/>
      <c r="G75" s="762"/>
      <c r="H75" s="157">
        <f>SUM(H79:H83)</f>
        <v>0</v>
      </c>
      <c r="I75" s="157">
        <f>SUM(I79:I83)</f>
        <v>0</v>
      </c>
      <c r="J75" s="189">
        <f>SUM(J79:J83)</f>
        <v>0</v>
      </c>
      <c r="K75" s="216"/>
      <c r="L75" s="216"/>
      <c r="M75" s="213"/>
      <c r="N75" s="146"/>
    </row>
    <row r="76" spans="1:14" ht="15" customHeight="1" x14ac:dyDescent="0.2">
      <c r="A76" s="5"/>
      <c r="B76" s="760"/>
      <c r="C76" s="761"/>
      <c r="D76" s="761"/>
      <c r="E76" s="763" t="s">
        <v>67</v>
      </c>
      <c r="F76" s="763"/>
      <c r="G76" s="764"/>
      <c r="H76" s="52">
        <v>0</v>
      </c>
      <c r="I76" s="52">
        <v>0</v>
      </c>
      <c r="J76" s="190">
        <v>0</v>
      </c>
      <c r="K76" s="217"/>
      <c r="L76" s="217"/>
      <c r="M76" s="213"/>
      <c r="N76" s="146"/>
    </row>
    <row r="77" spans="1:14" ht="15" customHeight="1" x14ac:dyDescent="0.2">
      <c r="A77" s="5"/>
      <c r="B77" s="765" t="s">
        <v>266</v>
      </c>
      <c r="C77" s="767"/>
      <c r="D77" s="767"/>
      <c r="E77" s="767"/>
      <c r="F77" s="766"/>
      <c r="G77" s="255">
        <v>0</v>
      </c>
      <c r="H77" s="254"/>
      <c r="I77" s="252"/>
      <c r="J77" s="253"/>
      <c r="K77" s="217"/>
      <c r="L77" s="217"/>
      <c r="M77" s="213"/>
      <c r="N77" s="146"/>
    </row>
    <row r="78" spans="1:14" ht="15" customHeight="1" x14ac:dyDescent="0.2">
      <c r="A78" s="5"/>
      <c r="B78" s="765" t="s">
        <v>264</v>
      </c>
      <c r="C78" s="767"/>
      <c r="D78" s="767"/>
      <c r="E78" s="767"/>
      <c r="F78" s="766"/>
      <c r="G78" s="255">
        <v>0</v>
      </c>
      <c r="H78" s="251"/>
      <c r="I78" s="252"/>
      <c r="J78" s="253"/>
      <c r="K78" s="217"/>
      <c r="L78" s="217"/>
      <c r="M78" s="213"/>
      <c r="N78" s="146"/>
    </row>
    <row r="79" spans="1:14" ht="15" customHeight="1" x14ac:dyDescent="0.2">
      <c r="A79" s="5"/>
      <c r="B79" s="765" t="s">
        <v>73</v>
      </c>
      <c r="C79" s="766"/>
      <c r="D79" s="158">
        <v>0</v>
      </c>
      <c r="E79" s="767" t="s">
        <v>263</v>
      </c>
      <c r="F79" s="766"/>
      <c r="G79" s="259">
        <f>IF(G77*G78=0,0,ROUND(1/G77*G78,3))</f>
        <v>0</v>
      </c>
      <c r="H79" s="256"/>
      <c r="I79" s="257"/>
      <c r="J79" s="258"/>
      <c r="K79" s="218"/>
      <c r="L79" s="218"/>
      <c r="M79" s="213"/>
      <c r="N79" s="146"/>
    </row>
    <row r="80" spans="1:14" ht="15" customHeight="1" x14ac:dyDescent="0.2">
      <c r="A80" s="5"/>
      <c r="B80" s="768" t="s">
        <v>206</v>
      </c>
      <c r="C80" s="769"/>
      <c r="D80" s="769"/>
      <c r="E80" s="769"/>
      <c r="F80" s="769"/>
      <c r="G80" s="770"/>
      <c r="H80" s="159">
        <v>0</v>
      </c>
      <c r="I80" s="162">
        <v>0</v>
      </c>
      <c r="J80" s="191">
        <v>0</v>
      </c>
      <c r="K80" s="216"/>
      <c r="L80" s="216"/>
      <c r="M80" s="213"/>
      <c r="N80" s="146"/>
    </row>
    <row r="81" spans="1:14" ht="15" customHeight="1" x14ac:dyDescent="0.2">
      <c r="A81" s="5"/>
      <c r="B81" s="768" t="s">
        <v>207</v>
      </c>
      <c r="C81" s="769"/>
      <c r="D81" s="769"/>
      <c r="E81" s="769"/>
      <c r="F81" s="769"/>
      <c r="G81" s="770"/>
      <c r="H81" s="159">
        <v>0</v>
      </c>
      <c r="I81" s="162">
        <v>0</v>
      </c>
      <c r="J81" s="191">
        <v>0</v>
      </c>
      <c r="K81" s="216"/>
      <c r="L81" s="216"/>
      <c r="M81" s="213"/>
      <c r="N81" s="146"/>
    </row>
    <row r="82" spans="1:14" ht="15" customHeight="1" x14ac:dyDescent="0.2">
      <c r="A82" s="5"/>
      <c r="B82" s="660" t="s">
        <v>208</v>
      </c>
      <c r="C82" s="661"/>
      <c r="D82" s="661"/>
      <c r="E82" s="661"/>
      <c r="F82" s="661"/>
      <c r="G82" s="662"/>
      <c r="H82" s="51">
        <v>0</v>
      </c>
      <c r="I82" s="54">
        <v>0</v>
      </c>
      <c r="J82" s="192">
        <v>0</v>
      </c>
      <c r="K82" s="218"/>
      <c r="L82" s="218"/>
      <c r="M82" s="213"/>
      <c r="N82" s="146"/>
    </row>
    <row r="83" spans="1:14" ht="15" customHeight="1" thickBot="1" x14ac:dyDescent="0.25">
      <c r="A83" s="5"/>
      <c r="B83" s="663" t="s">
        <v>209</v>
      </c>
      <c r="C83" s="664"/>
      <c r="D83" s="664"/>
      <c r="E83" s="664"/>
      <c r="F83" s="664"/>
      <c r="G83" s="665"/>
      <c r="H83" s="53">
        <v>0</v>
      </c>
      <c r="I83" s="55">
        <v>0</v>
      </c>
      <c r="J83" s="193">
        <v>0</v>
      </c>
      <c r="K83" s="218"/>
      <c r="L83" s="218"/>
      <c r="M83" s="213"/>
      <c r="N83" s="146"/>
    </row>
    <row r="84" spans="1:14" ht="15" customHeight="1" x14ac:dyDescent="0.2">
      <c r="A84" s="5"/>
      <c r="B84" s="666" t="s">
        <v>210</v>
      </c>
      <c r="C84" s="667"/>
      <c r="D84" s="667"/>
      <c r="E84" s="667" t="s">
        <v>66</v>
      </c>
      <c r="F84" s="667"/>
      <c r="G84" s="762"/>
      <c r="H84" s="157">
        <f>H86+H87+H88+H93+H97+H112+H113+H114</f>
        <v>0</v>
      </c>
      <c r="I84" s="157">
        <f>I86+I87+I88+I93+I97+I112+I113+I114</f>
        <v>0</v>
      </c>
      <c r="J84" s="189">
        <f>J86+J87+J88+J93+J97+J112+J113+J114</f>
        <v>0</v>
      </c>
      <c r="K84" s="216"/>
      <c r="L84" s="216"/>
      <c r="M84" s="213"/>
      <c r="N84" s="146"/>
    </row>
    <row r="85" spans="1:14" ht="15" customHeight="1" thickBot="1" x14ac:dyDescent="0.25">
      <c r="A85" s="5"/>
      <c r="B85" s="668"/>
      <c r="C85" s="669"/>
      <c r="D85" s="669"/>
      <c r="E85" s="771" t="s">
        <v>67</v>
      </c>
      <c r="F85" s="771"/>
      <c r="G85" s="772"/>
      <c r="H85" s="160">
        <v>0</v>
      </c>
      <c r="I85" s="160">
        <v>0</v>
      </c>
      <c r="J85" s="194">
        <v>0</v>
      </c>
      <c r="K85" s="217"/>
      <c r="L85" s="217"/>
      <c r="M85" s="213"/>
      <c r="N85" s="146"/>
    </row>
    <row r="86" spans="1:14" ht="22.5" customHeight="1" x14ac:dyDescent="0.2">
      <c r="A86" s="5"/>
      <c r="B86" s="751" t="s">
        <v>211</v>
      </c>
      <c r="C86" s="752"/>
      <c r="D86" s="752"/>
      <c r="E86" s="773" t="s">
        <v>70</v>
      </c>
      <c r="F86" s="773"/>
      <c r="G86" s="774"/>
      <c r="H86" s="161">
        <v>0</v>
      </c>
      <c r="I86" s="161">
        <v>0</v>
      </c>
      <c r="J86" s="195">
        <v>0</v>
      </c>
      <c r="K86" s="216"/>
      <c r="L86" s="216"/>
      <c r="M86" s="213"/>
      <c r="N86" s="146"/>
    </row>
    <row r="87" spans="1:14" ht="15" customHeight="1" x14ac:dyDescent="0.2">
      <c r="A87" s="5"/>
      <c r="B87" s="753" t="s">
        <v>212</v>
      </c>
      <c r="C87" s="754"/>
      <c r="D87" s="754"/>
      <c r="E87" s="642" t="s">
        <v>68</v>
      </c>
      <c r="F87" s="642"/>
      <c r="G87" s="643"/>
      <c r="H87" s="162">
        <v>0</v>
      </c>
      <c r="I87" s="162">
        <v>0</v>
      </c>
      <c r="J87" s="191">
        <v>0</v>
      </c>
      <c r="K87" s="216"/>
      <c r="L87" s="216"/>
      <c r="M87" s="213"/>
      <c r="N87" s="146"/>
    </row>
    <row r="88" spans="1:14" ht="15" customHeight="1" x14ac:dyDescent="0.2">
      <c r="A88" s="5"/>
      <c r="B88" s="163" t="s">
        <v>213</v>
      </c>
      <c r="C88" s="164"/>
      <c r="D88" s="164"/>
      <c r="E88" s="164"/>
      <c r="F88" s="164"/>
      <c r="G88" s="164"/>
      <c r="H88" s="165">
        <f>SUM(H89:H92)</f>
        <v>0</v>
      </c>
      <c r="I88" s="165">
        <f>SUM(I89:I92)</f>
        <v>0</v>
      </c>
      <c r="J88" s="196">
        <f>SUM(J89:J92)</f>
        <v>0</v>
      </c>
      <c r="K88" s="216"/>
      <c r="L88" s="216"/>
      <c r="M88" s="213"/>
      <c r="N88" s="146"/>
    </row>
    <row r="89" spans="1:14" ht="22.5" customHeight="1" x14ac:dyDescent="0.2">
      <c r="A89" s="5"/>
      <c r="B89" s="670" t="s">
        <v>214</v>
      </c>
      <c r="C89" s="671"/>
      <c r="D89" s="671"/>
      <c r="E89" s="775" t="s">
        <v>69</v>
      </c>
      <c r="F89" s="775"/>
      <c r="G89" s="776"/>
      <c r="H89" s="166">
        <v>0</v>
      </c>
      <c r="I89" s="166">
        <v>0</v>
      </c>
      <c r="J89" s="197">
        <v>0</v>
      </c>
      <c r="K89" s="218"/>
      <c r="L89" s="218"/>
      <c r="M89" s="213"/>
      <c r="N89" s="146"/>
    </row>
    <row r="90" spans="1:14" ht="15" customHeight="1" x14ac:dyDescent="0.2">
      <c r="A90" s="5"/>
      <c r="B90" s="670" t="s">
        <v>215</v>
      </c>
      <c r="C90" s="672"/>
      <c r="D90" s="672"/>
      <c r="E90" s="642" t="s">
        <v>170</v>
      </c>
      <c r="F90" s="642"/>
      <c r="G90" s="642"/>
      <c r="H90" s="166">
        <v>0</v>
      </c>
      <c r="I90" s="166">
        <v>0</v>
      </c>
      <c r="J90" s="197">
        <v>0</v>
      </c>
      <c r="K90" s="217" t="str">
        <f>IF((H90-1200*H74/12)&gt;0,H90-1200*H74/12," ")</f>
        <v xml:space="preserve"> </v>
      </c>
      <c r="L90" s="217" t="str">
        <f>IF((I90-1200*I74/12)&gt;0,I90-1200*I74/12," ")</f>
        <v xml:space="preserve"> </v>
      </c>
      <c r="M90" s="221" t="str">
        <f>IF((J90-1200*J74/12)&gt;0,J90-1200*J74/12," ")</f>
        <v xml:space="preserve"> </v>
      </c>
      <c r="N90" s="146"/>
    </row>
    <row r="91" spans="1:14" ht="22.5" customHeight="1" x14ac:dyDescent="0.2">
      <c r="A91" s="5"/>
      <c r="B91" s="674" t="s">
        <v>216</v>
      </c>
      <c r="C91" s="675"/>
      <c r="D91" s="675"/>
      <c r="E91" s="676" t="s">
        <v>217</v>
      </c>
      <c r="F91" s="676"/>
      <c r="G91" s="677"/>
      <c r="H91" s="167">
        <v>0</v>
      </c>
      <c r="I91" s="167">
        <v>0</v>
      </c>
      <c r="J91" s="198">
        <v>0</v>
      </c>
      <c r="K91" s="217" t="str">
        <f>IF((H91-2500*H74/12)&gt;0,H91-2500*H74/12," ")</f>
        <v xml:space="preserve"> </v>
      </c>
      <c r="L91" s="217" t="str">
        <f>IF((I91-2500*I74/12)&gt;0,I91-2500*I74/12," ")</f>
        <v xml:space="preserve"> </v>
      </c>
      <c r="M91" s="217" t="str">
        <f>IF((J91-2500*J74/12)&gt;0,J91-2500*J74/12," ")</f>
        <v xml:space="preserve"> </v>
      </c>
      <c r="N91" s="146"/>
    </row>
    <row r="92" spans="1:14" ht="22.5" customHeight="1" x14ac:dyDescent="0.2">
      <c r="A92" s="5"/>
      <c r="B92" s="674" t="s">
        <v>218</v>
      </c>
      <c r="C92" s="675"/>
      <c r="D92" s="675"/>
      <c r="E92" s="678" t="s">
        <v>173</v>
      </c>
      <c r="F92" s="678"/>
      <c r="G92" s="679"/>
      <c r="H92" s="167">
        <v>0</v>
      </c>
      <c r="I92" s="167">
        <v>0</v>
      </c>
      <c r="J92" s="198">
        <v>0</v>
      </c>
      <c r="K92" s="217" t="str">
        <f>IF(H92-(750*G79*H74/12)&gt;0,H92-(750*G79*H74/12)," ")</f>
        <v xml:space="preserve"> </v>
      </c>
      <c r="L92" s="217" t="str">
        <f>IF(I92-(750*G79*I74/12)&gt;0,I92-(750*G79*I74/12)," ")</f>
        <v xml:space="preserve"> </v>
      </c>
      <c r="M92" s="217" t="str">
        <f>IF(J92-(750*G79*J74/12)&gt;0,J92-(750*G79*J74/12)," ")</f>
        <v xml:space="preserve"> </v>
      </c>
      <c r="N92" s="146"/>
    </row>
    <row r="93" spans="1:14" ht="15" customHeight="1" x14ac:dyDescent="0.2">
      <c r="A93" s="5"/>
      <c r="B93" s="163" t="s">
        <v>219</v>
      </c>
      <c r="C93" s="164"/>
      <c r="D93" s="164"/>
      <c r="E93" s="164"/>
      <c r="F93" s="164"/>
      <c r="G93" s="164"/>
      <c r="H93" s="165">
        <f>SUM(H94:H96)</f>
        <v>0</v>
      </c>
      <c r="I93" s="165">
        <f>SUM(I94:I96)</f>
        <v>0</v>
      </c>
      <c r="J93" s="196">
        <f>SUM(J94:J96)</f>
        <v>0</v>
      </c>
      <c r="K93" s="216"/>
      <c r="L93" s="216"/>
      <c r="M93" s="213"/>
      <c r="N93" s="146"/>
    </row>
    <row r="94" spans="1:14" ht="22.5" customHeight="1" x14ac:dyDescent="0.2">
      <c r="A94" s="5"/>
      <c r="B94" s="670" t="s">
        <v>220</v>
      </c>
      <c r="C94" s="671"/>
      <c r="D94" s="671"/>
      <c r="E94" s="680" t="s">
        <v>168</v>
      </c>
      <c r="F94" s="680"/>
      <c r="G94" s="681"/>
      <c r="H94" s="166">
        <v>0</v>
      </c>
      <c r="I94" s="166">
        <v>0</v>
      </c>
      <c r="J94" s="197">
        <v>0</v>
      </c>
      <c r="K94" s="217" t="str">
        <f>IF(H94-(150*D79*H74/12)&gt;0,H94-(150*D79*H74/12)," ")</f>
        <v xml:space="preserve"> </v>
      </c>
      <c r="L94" s="217" t="str">
        <f>IF(I94-(150*D79*I74/12)&gt;0,I94-(150*D79*I74/12)," ")</f>
        <v xml:space="preserve"> </v>
      </c>
      <c r="M94" s="217" t="str">
        <f>IF(J94-(150*D79*J74/12)&gt;0,J94-(150*D79*J74/12)," ")</f>
        <v xml:space="preserve"> </v>
      </c>
      <c r="N94" s="146"/>
    </row>
    <row r="95" spans="1:14" ht="15" customHeight="1" x14ac:dyDescent="0.2">
      <c r="A95" s="5"/>
      <c r="B95" s="670" t="s">
        <v>221</v>
      </c>
      <c r="C95" s="671"/>
      <c r="D95" s="671"/>
      <c r="E95" s="642" t="s">
        <v>169</v>
      </c>
      <c r="F95" s="642"/>
      <c r="G95" s="643"/>
      <c r="H95" s="166">
        <v>0</v>
      </c>
      <c r="I95" s="166">
        <v>0</v>
      </c>
      <c r="J95" s="197">
        <v>0</v>
      </c>
      <c r="K95" s="217" t="str">
        <f>IF((H95-250*H74/12)&gt;0,H95-250*H74/12," ")</f>
        <v xml:space="preserve"> </v>
      </c>
      <c r="L95" s="217" t="str">
        <f>IF((I95-250*I74/12)&gt;0,I95-250*I74/12," ")</f>
        <v xml:space="preserve"> </v>
      </c>
      <c r="M95" s="217" t="str">
        <f>IF((J95-250*J74/12)&gt;0,J95-250*J74/12," ")</f>
        <v xml:space="preserve"> </v>
      </c>
      <c r="N95" s="146"/>
    </row>
    <row r="96" spans="1:14" ht="22.5" customHeight="1" x14ac:dyDescent="0.2">
      <c r="A96" s="5"/>
      <c r="B96" s="670" t="s">
        <v>222</v>
      </c>
      <c r="C96" s="671"/>
      <c r="D96" s="671"/>
      <c r="E96" s="678" t="s">
        <v>174</v>
      </c>
      <c r="F96" s="678"/>
      <c r="G96" s="679"/>
      <c r="H96" s="167">
        <v>0</v>
      </c>
      <c r="I96" s="167">
        <v>0</v>
      </c>
      <c r="J96" s="198">
        <v>0</v>
      </c>
      <c r="K96" s="217" t="str">
        <f>IF(H96-(250*D79*H74/12)&gt;0,H96-(250*D79*H74/12)," ")</f>
        <v xml:space="preserve"> </v>
      </c>
      <c r="L96" s="217" t="str">
        <f>IF(I96-(250*D79*I74/12)&gt;0,I96-(250*D79*I74/12)," ")</f>
        <v xml:space="preserve"> </v>
      </c>
      <c r="M96" s="217" t="str">
        <f>IF(J96-(250*D79*J74/12)&gt;0,J96-(250*D79*J74/12)," ")</f>
        <v xml:space="preserve"> </v>
      </c>
      <c r="N96" s="146"/>
    </row>
    <row r="97" spans="1:14" ht="15" customHeight="1" x14ac:dyDescent="0.2">
      <c r="A97" s="5"/>
      <c r="B97" s="163" t="s">
        <v>223</v>
      </c>
      <c r="C97" s="164"/>
      <c r="D97" s="164"/>
      <c r="E97" s="164"/>
      <c r="F97" s="164"/>
      <c r="G97" s="164"/>
      <c r="H97" s="165">
        <f>SUM(H98:H111)</f>
        <v>0</v>
      </c>
      <c r="I97" s="165">
        <f>SUM(I98:I111)</f>
        <v>0</v>
      </c>
      <c r="J97" s="196">
        <f>SUM(J98:J111)</f>
        <v>0</v>
      </c>
      <c r="K97" s="216"/>
      <c r="L97" s="216"/>
      <c r="M97" s="213"/>
      <c r="N97" s="146"/>
    </row>
    <row r="98" spans="1:14" s="6" customFormat="1" ht="15" customHeight="1" x14ac:dyDescent="0.2">
      <c r="A98" s="7"/>
      <c r="B98" s="670" t="s">
        <v>224</v>
      </c>
      <c r="C98" s="671"/>
      <c r="D98" s="671"/>
      <c r="E98" s="642" t="s">
        <v>68</v>
      </c>
      <c r="F98" s="642"/>
      <c r="G98" s="643"/>
      <c r="H98" s="166">
        <v>0</v>
      </c>
      <c r="I98" s="166">
        <v>0</v>
      </c>
      <c r="J98" s="197">
        <v>0</v>
      </c>
      <c r="K98" s="218"/>
      <c r="L98" s="218"/>
      <c r="M98" s="213"/>
      <c r="N98" s="168"/>
    </row>
    <row r="99" spans="1:14" ht="15" customHeight="1" x14ac:dyDescent="0.2">
      <c r="A99" s="5"/>
      <c r="B99" s="670" t="s">
        <v>225</v>
      </c>
      <c r="C99" s="671"/>
      <c r="D99" s="671"/>
      <c r="E99" s="642" t="s">
        <v>68</v>
      </c>
      <c r="F99" s="642"/>
      <c r="G99" s="643"/>
      <c r="H99" s="166">
        <v>0</v>
      </c>
      <c r="I99" s="166">
        <v>0</v>
      </c>
      <c r="J99" s="197">
        <v>0</v>
      </c>
      <c r="K99" s="218"/>
      <c r="L99" s="218"/>
      <c r="M99" s="213"/>
      <c r="N99" s="146"/>
    </row>
    <row r="100" spans="1:14" ht="37.5" customHeight="1" x14ac:dyDescent="0.2">
      <c r="A100" s="5"/>
      <c r="B100" s="777" t="s">
        <v>226</v>
      </c>
      <c r="C100" s="778"/>
      <c r="D100" s="778"/>
      <c r="E100" s="642" t="s">
        <v>167</v>
      </c>
      <c r="F100" s="642"/>
      <c r="G100" s="643"/>
      <c r="H100" s="166">
        <v>0</v>
      </c>
      <c r="I100" s="166">
        <v>0</v>
      </c>
      <c r="J100" s="197">
        <v>0</v>
      </c>
      <c r="K100" s="217" t="str">
        <f>IF((H100-1000*H74/12)&gt;0,H100-1000*H74/12," ")</f>
        <v xml:space="preserve"> </v>
      </c>
      <c r="L100" s="217" t="str">
        <f>IF((I100-1000*I74/12)&gt;0,I100-1000*I74/12," ")</f>
        <v xml:space="preserve"> </v>
      </c>
      <c r="M100" s="217" t="str">
        <f>IF((J100-1000*J74/12)&gt;0,J100-1000*J74/12," ")</f>
        <v xml:space="preserve"> </v>
      </c>
      <c r="N100" s="146"/>
    </row>
    <row r="101" spans="1:14" ht="15" customHeight="1" x14ac:dyDescent="0.2">
      <c r="A101" s="5"/>
      <c r="B101" s="670" t="s">
        <v>227</v>
      </c>
      <c r="C101" s="671"/>
      <c r="D101" s="671"/>
      <c r="E101" s="642" t="s">
        <v>68</v>
      </c>
      <c r="F101" s="642"/>
      <c r="G101" s="643"/>
      <c r="H101" s="166">
        <v>0</v>
      </c>
      <c r="I101" s="166">
        <v>0</v>
      </c>
      <c r="J101" s="197">
        <v>0</v>
      </c>
      <c r="K101" s="218"/>
      <c r="L101" s="218"/>
      <c r="M101" s="213"/>
      <c r="N101" s="146"/>
    </row>
    <row r="102" spans="1:14" ht="15" customHeight="1" x14ac:dyDescent="0.2">
      <c r="A102" s="5"/>
      <c r="B102" s="670" t="s">
        <v>228</v>
      </c>
      <c r="C102" s="672"/>
      <c r="D102" s="672"/>
      <c r="E102" s="642" t="s">
        <v>68</v>
      </c>
      <c r="F102" s="642"/>
      <c r="G102" s="643"/>
      <c r="H102" s="166">
        <v>0</v>
      </c>
      <c r="I102" s="166">
        <v>0</v>
      </c>
      <c r="J102" s="197">
        <v>0</v>
      </c>
      <c r="K102" s="218"/>
      <c r="L102" s="218"/>
      <c r="M102" s="213"/>
      <c r="N102" s="146"/>
    </row>
    <row r="103" spans="1:14" ht="15" customHeight="1" x14ac:dyDescent="0.2">
      <c r="A103" s="5"/>
      <c r="B103" s="670" t="s">
        <v>229</v>
      </c>
      <c r="C103" s="672"/>
      <c r="D103" s="672"/>
      <c r="E103" s="642" t="s">
        <v>68</v>
      </c>
      <c r="F103" s="642"/>
      <c r="G103" s="643"/>
      <c r="H103" s="166">
        <v>0</v>
      </c>
      <c r="I103" s="166">
        <v>0</v>
      </c>
      <c r="J103" s="197">
        <v>0</v>
      </c>
      <c r="K103" s="218"/>
      <c r="L103" s="218"/>
      <c r="M103" s="213"/>
      <c r="N103" s="146"/>
    </row>
    <row r="104" spans="1:14" ht="15" customHeight="1" x14ac:dyDescent="0.2">
      <c r="A104" s="5"/>
      <c r="B104" s="670" t="s">
        <v>230</v>
      </c>
      <c r="C104" s="672"/>
      <c r="D104" s="672"/>
      <c r="E104" s="642" t="s">
        <v>68</v>
      </c>
      <c r="F104" s="642"/>
      <c r="G104" s="643"/>
      <c r="H104" s="166">
        <v>0</v>
      </c>
      <c r="I104" s="166">
        <v>0</v>
      </c>
      <c r="J104" s="197">
        <v>0</v>
      </c>
      <c r="K104" s="218"/>
      <c r="L104" s="218"/>
      <c r="M104" s="213"/>
      <c r="N104" s="146"/>
    </row>
    <row r="105" spans="1:14" ht="22.5" customHeight="1" x14ac:dyDescent="0.2">
      <c r="A105" s="5"/>
      <c r="B105" s="674" t="s">
        <v>231</v>
      </c>
      <c r="C105" s="676"/>
      <c r="D105" s="676"/>
      <c r="E105" s="642" t="s">
        <v>68</v>
      </c>
      <c r="F105" s="642"/>
      <c r="G105" s="643"/>
      <c r="H105" s="166">
        <v>0</v>
      </c>
      <c r="I105" s="166">
        <v>0</v>
      </c>
      <c r="J105" s="197">
        <v>0</v>
      </c>
      <c r="K105" s="218"/>
      <c r="L105" s="218"/>
      <c r="M105" s="213"/>
      <c r="N105" s="146"/>
    </row>
    <row r="106" spans="1:14" ht="15" customHeight="1" x14ac:dyDescent="0.2">
      <c r="A106" s="5"/>
      <c r="B106" s="670" t="s">
        <v>232</v>
      </c>
      <c r="C106" s="671"/>
      <c r="D106" s="671"/>
      <c r="E106" s="642" t="s">
        <v>171</v>
      </c>
      <c r="F106" s="642"/>
      <c r="G106" s="642"/>
      <c r="H106" s="166">
        <v>0</v>
      </c>
      <c r="I106" s="166">
        <v>0</v>
      </c>
      <c r="J106" s="197">
        <v>0</v>
      </c>
      <c r="K106" s="217" t="str">
        <f>IF((H106-1300*H74/12)&gt;0,H106-1300*H74/12," ")</f>
        <v xml:space="preserve"> </v>
      </c>
      <c r="L106" s="217" t="str">
        <f>IF((I106-1300*I74/12)&gt;0,I106-1300*I74/12," ")</f>
        <v xml:space="preserve"> </v>
      </c>
      <c r="M106" s="217" t="str">
        <f>IF((J106-1300*J74/12)&gt;0,J106-1300*J74/12," ")</f>
        <v xml:space="preserve"> </v>
      </c>
      <c r="N106" s="146"/>
    </row>
    <row r="107" spans="1:14" ht="15" customHeight="1" x14ac:dyDescent="0.2">
      <c r="A107" s="5"/>
      <c r="B107" s="670" t="s">
        <v>233</v>
      </c>
      <c r="C107" s="671"/>
      <c r="D107" s="671"/>
      <c r="E107" s="642" t="s">
        <v>68</v>
      </c>
      <c r="F107" s="642"/>
      <c r="G107" s="643"/>
      <c r="H107" s="166">
        <v>0</v>
      </c>
      <c r="I107" s="166">
        <v>0</v>
      </c>
      <c r="J107" s="197">
        <v>0</v>
      </c>
      <c r="K107" s="218"/>
      <c r="L107" s="218"/>
      <c r="M107" s="213"/>
      <c r="N107" s="146"/>
    </row>
    <row r="108" spans="1:14" ht="15" customHeight="1" x14ac:dyDescent="0.2">
      <c r="A108" s="5"/>
      <c r="B108" s="670" t="s">
        <v>234</v>
      </c>
      <c r="C108" s="671"/>
      <c r="D108" s="671"/>
      <c r="E108" s="672" t="s">
        <v>267</v>
      </c>
      <c r="F108" s="672"/>
      <c r="G108" s="673"/>
      <c r="H108" s="167">
        <v>0</v>
      </c>
      <c r="I108" s="167">
        <v>0</v>
      </c>
      <c r="J108" s="198">
        <v>0</v>
      </c>
      <c r="K108" s="217" t="str">
        <f>IF((H108-69.96*H74/12)&gt;0,H108-69.96*H74/12," ")</f>
        <v xml:space="preserve"> </v>
      </c>
      <c r="L108" s="217" t="str">
        <f>IF((I108-69.96*I74/12)&gt;0,I108-69.96*I74/12," ")</f>
        <v xml:space="preserve"> </v>
      </c>
      <c r="M108" s="217" t="str">
        <f>IF((J108-69.96*I74/12)&gt;0,J108-69.96*J74/12," ")</f>
        <v xml:space="preserve"> </v>
      </c>
      <c r="N108" s="146"/>
    </row>
    <row r="109" spans="1:14" ht="15" customHeight="1" x14ac:dyDescent="0.2">
      <c r="A109" s="5"/>
      <c r="B109" s="670" t="s">
        <v>235</v>
      </c>
      <c r="C109" s="671"/>
      <c r="D109" s="671"/>
      <c r="E109" s="672" t="s">
        <v>172</v>
      </c>
      <c r="F109" s="672"/>
      <c r="G109" s="673"/>
      <c r="H109" s="167">
        <v>0</v>
      </c>
      <c r="I109" s="167">
        <v>0</v>
      </c>
      <c r="J109" s="198">
        <v>0</v>
      </c>
      <c r="K109" s="217" t="str">
        <f>IF((H109-50*H74/12)&gt;0,H109-50*H74/12," ")</f>
        <v xml:space="preserve"> </v>
      </c>
      <c r="L109" s="217" t="str">
        <f>IF((I109-50*I74/12)&gt;0,I109-50*I74/12," ")</f>
        <v xml:space="preserve"> </v>
      </c>
      <c r="M109" s="217" t="str">
        <f>IF((J109-50*J74/12)&gt;0,J109-50*J74/12," ")</f>
        <v xml:space="preserve"> </v>
      </c>
      <c r="N109" s="146"/>
    </row>
    <row r="110" spans="1:14" ht="22.5" customHeight="1" x14ac:dyDescent="0.2">
      <c r="A110" s="5"/>
      <c r="B110" s="670" t="s">
        <v>236</v>
      </c>
      <c r="C110" s="671"/>
      <c r="D110" s="671"/>
      <c r="E110" s="676" t="s">
        <v>71</v>
      </c>
      <c r="F110" s="676"/>
      <c r="G110" s="677"/>
      <c r="H110" s="167">
        <v>0</v>
      </c>
      <c r="I110" s="167">
        <v>0</v>
      </c>
      <c r="J110" s="198">
        <v>0</v>
      </c>
      <c r="K110" s="219"/>
      <c r="L110" s="219"/>
      <c r="M110" s="213"/>
      <c r="N110" s="146"/>
    </row>
    <row r="111" spans="1:14" ht="22.5" customHeight="1" x14ac:dyDescent="0.2">
      <c r="A111" s="5"/>
      <c r="B111" s="777" t="s">
        <v>237</v>
      </c>
      <c r="C111" s="778"/>
      <c r="D111" s="778"/>
      <c r="E111" s="672" t="s">
        <v>72</v>
      </c>
      <c r="F111" s="672"/>
      <c r="G111" s="673"/>
      <c r="H111" s="167">
        <v>0</v>
      </c>
      <c r="I111" s="167">
        <v>0</v>
      </c>
      <c r="J111" s="198">
        <v>0</v>
      </c>
      <c r="K111" s="219"/>
      <c r="L111" s="219"/>
      <c r="M111" s="213"/>
      <c r="N111" s="146"/>
    </row>
    <row r="112" spans="1:14" ht="22.5" customHeight="1" x14ac:dyDescent="0.2">
      <c r="A112" s="5"/>
      <c r="B112" s="792" t="s">
        <v>238</v>
      </c>
      <c r="C112" s="793"/>
      <c r="D112" s="793"/>
      <c r="E112" s="794" t="s">
        <v>175</v>
      </c>
      <c r="F112" s="794"/>
      <c r="G112" s="795"/>
      <c r="H112" s="169">
        <v>0</v>
      </c>
      <c r="I112" s="169">
        <v>0</v>
      </c>
      <c r="J112" s="199">
        <v>0</v>
      </c>
      <c r="K112" s="170" t="str">
        <f>IF((H80+H82)*H112&lt;&gt;0,IF((1/(H80+H82)*H112&gt;5%),(1/(H80+H82)*H112)," ")," ")</f>
        <v xml:space="preserve"> </v>
      </c>
      <c r="L112" s="170" t="str">
        <f>IF((I80+I82)*I112&lt;&gt;0,IF((1/(I80+I82)*I112&gt;5%),(1/(I80+I82)*I112)," ")," ")</f>
        <v xml:space="preserve"> </v>
      </c>
      <c r="M112" s="170" t="str">
        <f>IF((J80+J82)*J112&lt;&gt;0,IF((1/(J80+J82)*J112&gt;5%),(1/(J80+J82)*J112)," ")," ")</f>
        <v xml:space="preserve"> </v>
      </c>
      <c r="N112" s="146"/>
    </row>
    <row r="113" spans="1:14" ht="60" customHeight="1" x14ac:dyDescent="0.2">
      <c r="A113" s="5"/>
      <c r="B113" s="796" t="s">
        <v>239</v>
      </c>
      <c r="C113" s="797"/>
      <c r="D113" s="797"/>
      <c r="E113" s="798" t="s">
        <v>240</v>
      </c>
      <c r="F113" s="798"/>
      <c r="G113" s="799"/>
      <c r="H113" s="171">
        <v>0</v>
      </c>
      <c r="I113" s="171">
        <v>0</v>
      </c>
      <c r="J113" s="200">
        <v>0</v>
      </c>
      <c r="K113" s="220"/>
      <c r="L113" s="220"/>
      <c r="M113" s="213"/>
      <c r="N113" s="146"/>
    </row>
    <row r="114" spans="1:14" ht="24.95" customHeight="1" thickBot="1" x14ac:dyDescent="0.25">
      <c r="A114" s="5"/>
      <c r="B114" s="800" t="s">
        <v>241</v>
      </c>
      <c r="C114" s="801"/>
      <c r="D114" s="801"/>
      <c r="E114" s="802" t="s">
        <v>242</v>
      </c>
      <c r="F114" s="802"/>
      <c r="G114" s="802"/>
      <c r="H114" s="172">
        <v>0</v>
      </c>
      <c r="I114" s="172">
        <v>0</v>
      </c>
      <c r="J114" s="201">
        <v>0</v>
      </c>
      <c r="K114" s="220"/>
      <c r="L114" s="220"/>
      <c r="M114" s="213"/>
      <c r="N114" s="146"/>
    </row>
    <row r="115" spans="1:14" ht="15" customHeight="1" x14ac:dyDescent="0.2">
      <c r="A115" s="5"/>
      <c r="B115" s="803" t="s">
        <v>243</v>
      </c>
      <c r="C115" s="788"/>
      <c r="D115" s="788"/>
      <c r="E115" s="788" t="s">
        <v>66</v>
      </c>
      <c r="F115" s="788"/>
      <c r="G115" s="789"/>
      <c r="H115" s="173">
        <f t="shared" ref="H115:J116" si="0">H75+H84</f>
        <v>0</v>
      </c>
      <c r="I115" s="173">
        <f t="shared" si="0"/>
        <v>0</v>
      </c>
      <c r="J115" s="202">
        <f t="shared" si="0"/>
        <v>0</v>
      </c>
      <c r="K115" s="216"/>
      <c r="L115" s="216"/>
      <c r="M115" s="213"/>
      <c r="N115" s="146"/>
    </row>
    <row r="116" spans="1:14" ht="15" customHeight="1" thickBot="1" x14ac:dyDescent="0.25">
      <c r="A116" s="5"/>
      <c r="B116" s="174"/>
      <c r="C116" s="153"/>
      <c r="D116" s="153"/>
      <c r="E116" s="790" t="s">
        <v>67</v>
      </c>
      <c r="F116" s="790"/>
      <c r="G116" s="791"/>
      <c r="H116" s="175">
        <f t="shared" si="0"/>
        <v>0</v>
      </c>
      <c r="I116" s="175">
        <f t="shared" si="0"/>
        <v>0</v>
      </c>
      <c r="J116" s="203">
        <f t="shared" si="0"/>
        <v>0</v>
      </c>
      <c r="K116" s="217"/>
      <c r="L116" s="217"/>
      <c r="M116" s="213"/>
      <c r="N116" s="146"/>
    </row>
    <row r="117" spans="1:14" ht="15" customHeight="1" x14ac:dyDescent="0.2">
      <c r="A117" s="5"/>
      <c r="B117" s="655" t="s">
        <v>244</v>
      </c>
      <c r="C117" s="656"/>
      <c r="D117" s="656"/>
      <c r="E117" s="621" t="s">
        <v>77</v>
      </c>
      <c r="F117" s="621"/>
      <c r="G117" s="622"/>
      <c r="H117" s="176">
        <f t="shared" ref="H117:J118" si="1">H137</f>
        <v>0</v>
      </c>
      <c r="I117" s="176">
        <f t="shared" si="1"/>
        <v>0</v>
      </c>
      <c r="J117" s="204">
        <f t="shared" si="1"/>
        <v>0</v>
      </c>
      <c r="K117" s="218"/>
      <c r="L117" s="218"/>
      <c r="M117" s="213"/>
      <c r="N117" s="146"/>
    </row>
    <row r="118" spans="1:14" ht="50.1" customHeight="1" thickBot="1" x14ac:dyDescent="0.25">
      <c r="A118" s="5"/>
      <c r="B118" s="779" t="s">
        <v>245</v>
      </c>
      <c r="C118" s="780"/>
      <c r="D118" s="780"/>
      <c r="E118" s="625" t="s">
        <v>179</v>
      </c>
      <c r="F118" s="625"/>
      <c r="G118" s="626"/>
      <c r="H118" s="177">
        <f t="shared" si="1"/>
        <v>0</v>
      </c>
      <c r="I118" s="177">
        <f t="shared" si="1"/>
        <v>0</v>
      </c>
      <c r="J118" s="205">
        <f t="shared" si="1"/>
        <v>0</v>
      </c>
      <c r="K118" s="218"/>
      <c r="L118" s="218"/>
      <c r="M118" s="213"/>
      <c r="N118" s="146"/>
    </row>
    <row r="119" spans="1:14" ht="15" customHeight="1" thickBot="1" x14ac:dyDescent="0.25">
      <c r="A119" s="5"/>
      <c r="B119" s="617" t="s">
        <v>246</v>
      </c>
      <c r="C119" s="618"/>
      <c r="D119" s="618"/>
      <c r="E119" s="618"/>
      <c r="F119" s="618"/>
      <c r="G119" s="619"/>
      <c r="H119" s="178">
        <f>ROUND(H115+H117+H118,2)</f>
        <v>0</v>
      </c>
      <c r="I119" s="182">
        <f>ROUND(I115+I117+I118,2)</f>
        <v>0</v>
      </c>
      <c r="J119" s="206">
        <f>ROUND(J115+J117+J118,2)</f>
        <v>0</v>
      </c>
      <c r="K119" s="216"/>
      <c r="L119" s="216"/>
      <c r="M119" s="213"/>
      <c r="N119" s="146"/>
    </row>
    <row r="120" spans="1:14" ht="15" customHeight="1" x14ac:dyDescent="0.2">
      <c r="A120" s="5"/>
      <c r="B120" s="632" t="s">
        <v>247</v>
      </c>
      <c r="C120" s="632"/>
      <c r="D120" s="632"/>
      <c r="E120" s="632"/>
      <c r="F120" s="632"/>
      <c r="G120" s="632"/>
      <c r="H120" s="632"/>
      <c r="I120" s="632"/>
      <c r="J120" s="632"/>
      <c r="K120" s="216"/>
      <c r="L120" s="216"/>
      <c r="M120" s="213"/>
      <c r="N120" s="146"/>
    </row>
    <row r="121" spans="1:14" ht="15" customHeight="1" thickBot="1" x14ac:dyDescent="0.25">
      <c r="A121" s="5"/>
      <c r="B121" s="632"/>
      <c r="C121" s="632"/>
      <c r="D121" s="632"/>
      <c r="E121" s="632"/>
      <c r="F121" s="632"/>
      <c r="G121" s="632"/>
      <c r="H121" s="632"/>
      <c r="I121" s="632"/>
      <c r="J121" s="632"/>
      <c r="K121" s="216"/>
      <c r="L121" s="216"/>
      <c r="M121" s="213"/>
      <c r="N121" s="146"/>
    </row>
    <row r="122" spans="1:14" ht="15" customHeight="1" thickBot="1" x14ac:dyDescent="0.3">
      <c r="A122" s="50"/>
      <c r="B122" s="657" t="s">
        <v>203</v>
      </c>
      <c r="C122" s="658"/>
      <c r="D122" s="636" t="str">
        <f>D69</f>
        <v>xxx</v>
      </c>
      <c r="E122" s="637"/>
      <c r="F122" s="637"/>
      <c r="G122" s="637"/>
      <c r="H122" s="637"/>
      <c r="I122" s="637"/>
      <c r="J122" s="638"/>
      <c r="K122" s="216"/>
      <c r="L122" s="216"/>
      <c r="M122" s="213"/>
      <c r="N122" s="146"/>
    </row>
    <row r="123" spans="1:14" ht="15" customHeight="1" thickBot="1" x14ac:dyDescent="0.25">
      <c r="A123" s="50"/>
      <c r="B123" s="146"/>
      <c r="C123" s="146"/>
      <c r="D123" s="146"/>
      <c r="E123" s="146"/>
      <c r="F123" s="146"/>
      <c r="G123" s="146"/>
      <c r="H123" s="146"/>
      <c r="I123" s="146"/>
      <c r="J123" s="146"/>
      <c r="K123" s="216"/>
      <c r="L123" s="216"/>
      <c r="M123" s="213"/>
      <c r="N123" s="146"/>
    </row>
    <row r="124" spans="1:14" ht="15" customHeight="1" thickBot="1" x14ac:dyDescent="0.25">
      <c r="A124" s="50"/>
      <c r="B124" s="633" t="s">
        <v>248</v>
      </c>
      <c r="C124" s="634"/>
      <c r="D124" s="634"/>
      <c r="E124" s="634"/>
      <c r="F124" s="634"/>
      <c r="G124" s="634"/>
      <c r="H124" s="634"/>
      <c r="I124" s="634"/>
      <c r="J124" s="635"/>
      <c r="K124" s="216"/>
      <c r="L124" s="216"/>
      <c r="M124" s="213"/>
      <c r="N124" s="146"/>
    </row>
    <row r="125" spans="1:14" ht="15" customHeight="1" thickBot="1" x14ac:dyDescent="0.25">
      <c r="A125" s="50"/>
      <c r="B125" s="179"/>
      <c r="C125" s="179"/>
      <c r="D125" s="179"/>
      <c r="E125" s="179"/>
      <c r="F125" s="179"/>
      <c r="G125" s="179"/>
      <c r="H125" s="179"/>
      <c r="I125" s="179"/>
      <c r="J125" s="179"/>
      <c r="K125" s="216"/>
      <c r="L125" s="216"/>
      <c r="M125" s="213"/>
      <c r="N125" s="146"/>
    </row>
    <row r="126" spans="1:14" ht="15" customHeight="1" x14ac:dyDescent="0.25">
      <c r="A126" s="50"/>
      <c r="B126" s="755" t="s">
        <v>75</v>
      </c>
      <c r="C126" s="756"/>
      <c r="D126" s="756"/>
      <c r="E126" s="804"/>
      <c r="F126" s="804"/>
      <c r="G126" s="806" t="s">
        <v>182</v>
      </c>
      <c r="H126" s="241">
        <f t="shared" ref="H126:J127" si="2">H73</f>
        <v>2024</v>
      </c>
      <c r="I126" s="241" t="str">
        <f t="shared" si="2"/>
        <v>Jahr</v>
      </c>
      <c r="J126" s="242" t="str">
        <f t="shared" si="2"/>
        <v>Jahr</v>
      </c>
      <c r="K126" s="216"/>
      <c r="L126" s="216"/>
      <c r="M126" s="213"/>
      <c r="N126" s="146"/>
    </row>
    <row r="127" spans="1:14" ht="15" customHeight="1" thickBot="1" x14ac:dyDescent="0.25">
      <c r="A127" s="5"/>
      <c r="B127" s="757"/>
      <c r="C127" s="758"/>
      <c r="D127" s="758"/>
      <c r="E127" s="805"/>
      <c r="F127" s="805"/>
      <c r="G127" s="807"/>
      <c r="H127" s="243">
        <f t="shared" si="2"/>
        <v>12</v>
      </c>
      <c r="I127" s="243">
        <f t="shared" si="2"/>
        <v>12</v>
      </c>
      <c r="J127" s="244">
        <f t="shared" si="2"/>
        <v>12</v>
      </c>
      <c r="K127" s="215"/>
      <c r="L127" s="215"/>
      <c r="M127" s="213"/>
      <c r="N127" s="146"/>
    </row>
    <row r="128" spans="1:14" ht="15" customHeight="1" thickBot="1" x14ac:dyDescent="0.3">
      <c r="A128" s="5"/>
      <c r="B128" s="785" t="s">
        <v>249</v>
      </c>
      <c r="C128" s="786"/>
      <c r="D128" s="786"/>
      <c r="E128" s="786"/>
      <c r="F128" s="786"/>
      <c r="G128" s="787"/>
      <c r="H128" s="180">
        <f>H76+H85</f>
        <v>0</v>
      </c>
      <c r="I128" s="180">
        <f>I76+I85</f>
        <v>0</v>
      </c>
      <c r="J128" s="209">
        <f>J76+J85</f>
        <v>0</v>
      </c>
      <c r="K128" s="217"/>
      <c r="L128" s="217"/>
      <c r="M128" s="213"/>
      <c r="N128" s="146"/>
    </row>
    <row r="129" spans="1:14" ht="15" customHeight="1" x14ac:dyDescent="0.25">
      <c r="A129" s="5"/>
      <c r="B129" s="781" t="s">
        <v>250</v>
      </c>
      <c r="C129" s="782"/>
      <c r="D129" s="783"/>
      <c r="E129" s="784" t="s">
        <v>76</v>
      </c>
      <c r="F129" s="782"/>
      <c r="G129" s="782"/>
      <c r="H129" s="181">
        <f>SUM(H130:H131)</f>
        <v>0</v>
      </c>
      <c r="I129" s="181">
        <f>SUM(I130:I131)</f>
        <v>0</v>
      </c>
      <c r="J129" s="210">
        <f>SUM(J130:J131)</f>
        <v>0</v>
      </c>
      <c r="K129" s="659" t="str">
        <f>IF((H139+I139+J139)*(H129+I129+J129+H132+I132+J132+H137+I137+J137+H138+I138+J138)&lt;&gt;0,IF((1/(H139+I139+J139)*(H129+I129+J129+H132+I132+J132+H137+I137+J137+H138+I138+J138))&lt;10%,1/(H139+I139+J139)*(H129+I129+J129+H132+I132+J132+H137+I137+J137+H138+I138+J138),""),"")</f>
        <v/>
      </c>
      <c r="L129" s="659"/>
      <c r="M129" s="659"/>
      <c r="N129" s="146"/>
    </row>
    <row r="130" spans="1:14" ht="15" customHeight="1" x14ac:dyDescent="0.2">
      <c r="A130" s="5"/>
      <c r="B130" s="639" t="s">
        <v>251</v>
      </c>
      <c r="C130" s="640"/>
      <c r="D130" s="641"/>
      <c r="E130" s="642"/>
      <c r="F130" s="642"/>
      <c r="G130" s="643"/>
      <c r="H130" s="54">
        <v>0</v>
      </c>
      <c r="I130" s="54">
        <v>0</v>
      </c>
      <c r="J130" s="192">
        <v>0</v>
      </c>
      <c r="K130" s="218"/>
      <c r="L130" s="218"/>
      <c r="M130" s="213"/>
      <c r="N130" s="146"/>
    </row>
    <row r="131" spans="1:14" ht="22.5" customHeight="1" thickBot="1" x14ac:dyDescent="0.25">
      <c r="A131" s="5"/>
      <c r="B131" s="623" t="s">
        <v>252</v>
      </c>
      <c r="C131" s="624"/>
      <c r="D131" s="624"/>
      <c r="E131" s="625" t="s">
        <v>78</v>
      </c>
      <c r="F131" s="625"/>
      <c r="G131" s="626"/>
      <c r="H131" s="55">
        <v>0</v>
      </c>
      <c r="I131" s="55">
        <v>0</v>
      </c>
      <c r="J131" s="193">
        <v>0</v>
      </c>
      <c r="K131" s="218"/>
      <c r="L131" s="218"/>
      <c r="M131" s="213"/>
      <c r="N131" s="146"/>
    </row>
    <row r="132" spans="1:14" ht="15" customHeight="1" x14ac:dyDescent="0.2">
      <c r="A132" s="5"/>
      <c r="B132" s="644" t="s">
        <v>253</v>
      </c>
      <c r="C132" s="645"/>
      <c r="D132" s="646"/>
      <c r="E132" s="647"/>
      <c r="F132" s="648"/>
      <c r="G132" s="648"/>
      <c r="H132" s="181">
        <f>SUM(H133:H135)</f>
        <v>0</v>
      </c>
      <c r="I132" s="181">
        <f>SUM(I133:I135)</f>
        <v>0</v>
      </c>
      <c r="J132" s="210">
        <f>SUM(J133:J135)</f>
        <v>0</v>
      </c>
      <c r="K132" s="216"/>
      <c r="L132" s="216"/>
      <c r="M132" s="213"/>
      <c r="N132" s="146"/>
    </row>
    <row r="133" spans="1:14" ht="15" customHeight="1" x14ac:dyDescent="0.2">
      <c r="A133" s="5"/>
      <c r="B133" s="649" t="s">
        <v>254</v>
      </c>
      <c r="C133" s="650"/>
      <c r="D133" s="650"/>
      <c r="E133" s="650"/>
      <c r="F133" s="650"/>
      <c r="G133" s="651"/>
      <c r="H133" s="54">
        <v>0</v>
      </c>
      <c r="I133" s="54">
        <v>0</v>
      </c>
      <c r="J133" s="192">
        <v>0</v>
      </c>
      <c r="K133" s="218"/>
      <c r="L133" s="218"/>
      <c r="M133" s="213"/>
      <c r="N133" s="146"/>
    </row>
    <row r="134" spans="1:14" ht="15" customHeight="1" x14ac:dyDescent="0.2">
      <c r="A134" s="5"/>
      <c r="B134" s="649" t="s">
        <v>255</v>
      </c>
      <c r="C134" s="650"/>
      <c r="D134" s="650"/>
      <c r="E134" s="650"/>
      <c r="F134" s="650"/>
      <c r="G134" s="651"/>
      <c r="H134" s="54">
        <v>0</v>
      </c>
      <c r="I134" s="54">
        <v>0</v>
      </c>
      <c r="J134" s="192">
        <v>0</v>
      </c>
      <c r="K134" s="218"/>
      <c r="L134" s="218"/>
      <c r="M134" s="213"/>
      <c r="N134" s="146"/>
    </row>
    <row r="135" spans="1:14" ht="15" customHeight="1" thickBot="1" x14ac:dyDescent="0.25">
      <c r="A135" s="5"/>
      <c r="B135" s="652" t="s">
        <v>256</v>
      </c>
      <c r="C135" s="653"/>
      <c r="D135" s="653"/>
      <c r="E135" s="653"/>
      <c r="F135" s="653"/>
      <c r="G135" s="654"/>
      <c r="H135" s="55">
        <v>0</v>
      </c>
      <c r="I135" s="55">
        <v>0</v>
      </c>
      <c r="J135" s="193">
        <v>0</v>
      </c>
      <c r="K135" s="218"/>
      <c r="L135" s="218"/>
      <c r="M135" s="218"/>
      <c r="N135" s="146"/>
    </row>
    <row r="136" spans="1:14" ht="15" customHeight="1" thickBot="1" x14ac:dyDescent="0.25">
      <c r="A136" s="5"/>
      <c r="B136" s="617" t="s">
        <v>257</v>
      </c>
      <c r="C136" s="618"/>
      <c r="D136" s="618"/>
      <c r="E136" s="618"/>
      <c r="F136" s="618"/>
      <c r="G136" s="619"/>
      <c r="H136" s="182">
        <f>H128+H129+H132</f>
        <v>0</v>
      </c>
      <c r="I136" s="182">
        <f>I128+I129+I132</f>
        <v>0</v>
      </c>
      <c r="J136" s="206">
        <f>J128+J129+J132</f>
        <v>0</v>
      </c>
      <c r="K136" s="218"/>
      <c r="L136" s="218"/>
      <c r="M136" s="213"/>
      <c r="N136" s="146"/>
    </row>
    <row r="137" spans="1:14" ht="15" customHeight="1" x14ac:dyDescent="0.2">
      <c r="A137" s="5"/>
      <c r="B137" s="620" t="s">
        <v>258</v>
      </c>
      <c r="C137" s="621"/>
      <c r="D137" s="621"/>
      <c r="E137" s="621" t="s">
        <v>77</v>
      </c>
      <c r="F137" s="621"/>
      <c r="G137" s="622"/>
      <c r="H137" s="183">
        <v>0</v>
      </c>
      <c r="I137" s="183">
        <v>0</v>
      </c>
      <c r="J137" s="211">
        <v>0</v>
      </c>
      <c r="K137" s="218"/>
      <c r="L137" s="218"/>
      <c r="M137" s="213"/>
      <c r="N137" s="146"/>
    </row>
    <row r="138" spans="1:14" ht="50.1" customHeight="1" thickBot="1" x14ac:dyDescent="0.25">
      <c r="A138" s="5"/>
      <c r="B138" s="623" t="s">
        <v>259</v>
      </c>
      <c r="C138" s="624"/>
      <c r="D138" s="624"/>
      <c r="E138" s="625" t="s">
        <v>179</v>
      </c>
      <c r="F138" s="625"/>
      <c r="G138" s="626"/>
      <c r="H138" s="55">
        <v>0</v>
      </c>
      <c r="I138" s="55">
        <v>0</v>
      </c>
      <c r="J138" s="193">
        <v>0</v>
      </c>
      <c r="K138" s="218"/>
      <c r="L138" s="218"/>
      <c r="M138" s="213"/>
      <c r="N138" s="146"/>
    </row>
    <row r="139" spans="1:14" ht="15" customHeight="1" thickBot="1" x14ac:dyDescent="0.25">
      <c r="A139" s="5"/>
      <c r="B139" s="627" t="s">
        <v>260</v>
      </c>
      <c r="C139" s="628"/>
      <c r="D139" s="628"/>
      <c r="E139" s="628"/>
      <c r="F139" s="628"/>
      <c r="G139" s="629"/>
      <c r="H139" s="182">
        <f>ROUND(H136+H137+H138,2)</f>
        <v>0</v>
      </c>
      <c r="I139" s="182">
        <f>ROUND(I136+I137+I138,2)</f>
        <v>0</v>
      </c>
      <c r="J139" s="206">
        <f>ROUND(J136+J137+J138,2)</f>
        <v>0</v>
      </c>
      <c r="K139" s="216"/>
      <c r="L139" s="216"/>
      <c r="M139" s="213"/>
      <c r="N139" s="146"/>
    </row>
    <row r="140" spans="1:14" ht="15" customHeight="1" x14ac:dyDescent="0.25">
      <c r="B140" s="184" t="str">
        <f>IF(H119&lt;&gt;H139,"Achtung: Ausgaben ≠ Einnahmen!!!",IF(I119&lt;&gt;I139,"Achtung: Ausgaben ≠ Einnahmen!!!",IF(J119&lt;&gt;J139,"Achtung: Ausgaben ≠ Einnahmen!!!","")))</f>
        <v/>
      </c>
      <c r="C140" s="147"/>
      <c r="D140" s="147"/>
      <c r="E140" s="147"/>
      <c r="F140" s="147"/>
      <c r="G140" s="147"/>
      <c r="H140" s="147"/>
      <c r="I140" s="185"/>
      <c r="J140" s="185"/>
      <c r="K140" s="148"/>
      <c r="L140" s="148"/>
      <c r="M140" s="147"/>
      <c r="N140" s="147"/>
    </row>
    <row r="141" spans="1:14" ht="15" customHeight="1" x14ac:dyDescent="0.25">
      <c r="B141" s="147"/>
      <c r="C141" s="147"/>
      <c r="D141" s="147"/>
      <c r="E141" s="147"/>
      <c r="F141" s="147"/>
      <c r="G141" s="147"/>
      <c r="H141" s="186"/>
      <c r="I141" s="147"/>
      <c r="J141" s="147"/>
      <c r="K141" s="148"/>
      <c r="L141" s="148"/>
      <c r="M141" s="147"/>
      <c r="N141" s="147"/>
    </row>
    <row r="142" spans="1:14" ht="15" customHeight="1" x14ac:dyDescent="0.2">
      <c r="B142" s="630" t="s">
        <v>261</v>
      </c>
      <c r="C142" s="630"/>
      <c r="D142" s="630"/>
      <c r="E142" s="147"/>
      <c r="F142" s="147"/>
      <c r="G142" s="147"/>
      <c r="H142" s="147"/>
      <c r="I142" s="147"/>
      <c r="J142" s="147"/>
      <c r="K142" s="148"/>
      <c r="L142" s="148"/>
      <c r="M142" s="147"/>
      <c r="N142" s="147"/>
    </row>
    <row r="143" spans="1:14" ht="15" customHeight="1" x14ac:dyDescent="0.2">
      <c r="B143" s="631"/>
      <c r="C143" s="631"/>
      <c r="D143" s="631"/>
      <c r="F143" s="187"/>
      <c r="G143" s="187"/>
      <c r="H143" s="187"/>
      <c r="I143" s="187"/>
      <c r="J143" s="188"/>
      <c r="K143" s="148"/>
      <c r="L143" s="148"/>
      <c r="M143" s="147"/>
      <c r="N143" s="147"/>
    </row>
    <row r="144" spans="1:14" ht="15" customHeight="1" x14ac:dyDescent="0.2">
      <c r="B144" s="1" t="s">
        <v>262</v>
      </c>
      <c r="F144" s="1" t="s">
        <v>5</v>
      </c>
      <c r="K144" s="148"/>
      <c r="L144" s="148"/>
      <c r="M144" s="147"/>
      <c r="N144" s="147"/>
    </row>
    <row r="145" spans="11:14" ht="15" customHeight="1" x14ac:dyDescent="0.2">
      <c r="K145" s="147"/>
      <c r="L145" s="147"/>
      <c r="M145" s="147"/>
      <c r="N145" s="147"/>
    </row>
  </sheetData>
  <sheetProtection algorithmName="SHA-512" hashValue="qwGWFy6u75wQVCaRWg/YORxnQhd0tMfPB7Sv5jvArFZ6Xw/JnsXO03Ew4PaU4+Bv/ATeDd/wTfMVakVoeKzwuw==" saltValue="O870rL0ky5TbpAuw3cRVUg==" spinCount="100000" sheet="1" objects="1" scenarios="1" selectLockedCells="1"/>
  <mergeCells count="123">
    <mergeCell ref="B26:I27"/>
    <mergeCell ref="J26:M27"/>
    <mergeCell ref="B28:C35"/>
    <mergeCell ref="D28:M35"/>
    <mergeCell ref="B69:C69"/>
    <mergeCell ref="D69:J69"/>
    <mergeCell ref="B71:J71"/>
    <mergeCell ref="B1:M6"/>
    <mergeCell ref="B8:M9"/>
    <mergeCell ref="B10:M12"/>
    <mergeCell ref="B14:C15"/>
    <mergeCell ref="D14:G15"/>
    <mergeCell ref="B16:C19"/>
    <mergeCell ref="D16:M19"/>
    <mergeCell ref="H14:M15"/>
    <mergeCell ref="B20:C21"/>
    <mergeCell ref="D20:G21"/>
    <mergeCell ref="H20:M21"/>
    <mergeCell ref="B22:C25"/>
    <mergeCell ref="D22:M25"/>
    <mergeCell ref="B86:D86"/>
    <mergeCell ref="E86:G86"/>
    <mergeCell ref="B87:D87"/>
    <mergeCell ref="E87:G87"/>
    <mergeCell ref="E84:G84"/>
    <mergeCell ref="E85:G85"/>
    <mergeCell ref="B73:D74"/>
    <mergeCell ref="B75:D76"/>
    <mergeCell ref="E75:G75"/>
    <mergeCell ref="E76:G76"/>
    <mergeCell ref="B79:C79"/>
    <mergeCell ref="E79:F79"/>
    <mergeCell ref="B80:G80"/>
    <mergeCell ref="B81:G81"/>
    <mergeCell ref="B82:G82"/>
    <mergeCell ref="B83:G83"/>
    <mergeCell ref="B84:D85"/>
    <mergeCell ref="B77:F77"/>
    <mergeCell ref="B78:F78"/>
    <mergeCell ref="B92:D92"/>
    <mergeCell ref="E92:G92"/>
    <mergeCell ref="B94:D94"/>
    <mergeCell ref="E94:G94"/>
    <mergeCell ref="B89:D89"/>
    <mergeCell ref="E89:G89"/>
    <mergeCell ref="B90:D90"/>
    <mergeCell ref="E90:G90"/>
    <mergeCell ref="B91:D91"/>
    <mergeCell ref="E91:G91"/>
    <mergeCell ref="B98:D98"/>
    <mergeCell ref="E98:G98"/>
    <mergeCell ref="B99:D99"/>
    <mergeCell ref="E99:G99"/>
    <mergeCell ref="B100:D100"/>
    <mergeCell ref="E100:G100"/>
    <mergeCell ref="B95:D95"/>
    <mergeCell ref="E95:G95"/>
    <mergeCell ref="B96:D96"/>
    <mergeCell ref="E96:G96"/>
    <mergeCell ref="B109:D109"/>
    <mergeCell ref="E109:G109"/>
    <mergeCell ref="B110:D110"/>
    <mergeCell ref="E110:G110"/>
    <mergeCell ref="B111:D111"/>
    <mergeCell ref="B101:D101"/>
    <mergeCell ref="E101:G101"/>
    <mergeCell ref="B102:D102"/>
    <mergeCell ref="E102:G102"/>
    <mergeCell ref="B103:D103"/>
    <mergeCell ref="E103:G103"/>
    <mergeCell ref="B104:D104"/>
    <mergeCell ref="E104:G104"/>
    <mergeCell ref="B105:D105"/>
    <mergeCell ref="E105:G105"/>
    <mergeCell ref="B106:D106"/>
    <mergeCell ref="E106:G106"/>
    <mergeCell ref="B107:D107"/>
    <mergeCell ref="E107:G107"/>
    <mergeCell ref="B108:D108"/>
    <mergeCell ref="E108:G108"/>
    <mergeCell ref="E111:G111"/>
    <mergeCell ref="B118:D118"/>
    <mergeCell ref="E118:G118"/>
    <mergeCell ref="B119:G119"/>
    <mergeCell ref="B120:J121"/>
    <mergeCell ref="B128:G128"/>
    <mergeCell ref="B129:D129"/>
    <mergeCell ref="E129:G129"/>
    <mergeCell ref="B122:C122"/>
    <mergeCell ref="D122:J122"/>
    <mergeCell ref="B124:J124"/>
    <mergeCell ref="B126:D127"/>
    <mergeCell ref="E126:E127"/>
    <mergeCell ref="F126:F127"/>
    <mergeCell ref="G126:G127"/>
    <mergeCell ref="B112:D112"/>
    <mergeCell ref="E112:G112"/>
    <mergeCell ref="B113:D113"/>
    <mergeCell ref="E113:G113"/>
    <mergeCell ref="B114:D114"/>
    <mergeCell ref="E114:G114"/>
    <mergeCell ref="B115:D115"/>
    <mergeCell ref="B117:D117"/>
    <mergeCell ref="E117:G117"/>
    <mergeCell ref="E115:G115"/>
    <mergeCell ref="E116:G116"/>
    <mergeCell ref="B135:G135"/>
    <mergeCell ref="B136:G136"/>
    <mergeCell ref="B137:D137"/>
    <mergeCell ref="E137:G137"/>
    <mergeCell ref="B138:D138"/>
    <mergeCell ref="E138:G138"/>
    <mergeCell ref="B139:G139"/>
    <mergeCell ref="B142:D143"/>
    <mergeCell ref="K129:M129"/>
    <mergeCell ref="B130:D130"/>
    <mergeCell ref="E130:G130"/>
    <mergeCell ref="B131:D131"/>
    <mergeCell ref="E131:G131"/>
    <mergeCell ref="B132:D132"/>
    <mergeCell ref="E132:G132"/>
    <mergeCell ref="B133:G133"/>
    <mergeCell ref="B134:G134"/>
  </mergeCells>
  <dataValidations count="2">
    <dataValidation type="list" allowBlank="1" showInputMessage="1" showErrorMessage="1" sqref="D20:G21">
      <formula1>"SR I = Teilraum Innere Stadt,SR II = Teilraum Hallescher Norden,SR III = Teilraum Hallescher Osten,SR IV = Teilraum Hallescher Süden,SR V = Teilraum Hallescher Westen,SRÜ = sozialraumübergreifend = Stadtweite Angebote"</formula1>
    </dataValidation>
    <dataValidation type="list" allowBlank="1" showInputMessage="1" showErrorMessage="1" sqref="D14:G15">
      <formula1>"LB I,LB IA,LB II,LB III,LB IV,LB V,LB V a,LB VI,LB VII,LB VIII"</formula1>
    </dataValidation>
  </dataValidations>
  <pageMargins left="0.70866141732283472" right="0.70866141732283472" top="0.78740157480314965" bottom="0.78740157480314965" header="0.31496062992125984" footer="0.31496062992125984"/>
  <pageSetup paperSize="9" scale="66" orientation="portrait" r:id="rId1"/>
  <headerFooter>
    <oddHeader>&amp;C&amp;"Arial,Standard"&amp;A</oddHeader>
    <oddFooter>&amp;C&amp;"Arial,Standard"Seite &amp;P von &amp;N</oddFooter>
  </headerFooter>
  <rowBreaks count="2" manualBreakCount="2">
    <brk id="68" max="13" man="1"/>
    <brk id="121" max="1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B1:O61"/>
  <sheetViews>
    <sheetView showGridLines="0" showRowColHeaders="0" view="pageBreakPreview" zoomScaleNormal="100" zoomScaleSheetLayoutView="100" workbookViewId="0">
      <selection activeCell="K55" sqref="K55"/>
    </sheetView>
  </sheetViews>
  <sheetFormatPr baseColWidth="10" defaultColWidth="11.42578125" defaultRowHeight="15" customHeight="1" x14ac:dyDescent="0.2"/>
  <cols>
    <col min="1" max="1" width="2.5703125" style="5" customWidth="1"/>
    <col min="2" max="9" width="11.42578125" style="5"/>
    <col min="10" max="10" width="5.28515625" style="5" customWidth="1"/>
    <col min="11" max="11" width="1.85546875" style="5" customWidth="1"/>
    <col min="12" max="13" width="5.28515625" style="5" customWidth="1"/>
    <col min="14" max="14" width="1.85546875" style="5" customWidth="1"/>
    <col min="15" max="15" width="5.28515625" style="5" customWidth="1"/>
    <col min="16" max="16" width="2.5703125" style="5" customWidth="1"/>
    <col min="17" max="16384" width="11.42578125" style="5"/>
  </cols>
  <sheetData>
    <row r="1" spans="2:15" ht="15" customHeight="1" x14ac:dyDescent="0.2">
      <c r="B1" s="310"/>
      <c r="C1" s="310"/>
      <c r="D1" s="310"/>
      <c r="E1" s="310"/>
      <c r="F1" s="310"/>
      <c r="G1" s="310"/>
      <c r="H1" s="310"/>
      <c r="I1" s="310"/>
      <c r="J1" s="310"/>
      <c r="K1" s="310"/>
      <c r="L1" s="310"/>
      <c r="M1" s="310"/>
      <c r="N1" s="310"/>
      <c r="O1" s="310"/>
    </row>
    <row r="2" spans="2:15" ht="15" customHeight="1" x14ac:dyDescent="0.2">
      <c r="B2" s="310"/>
      <c r="C2" s="310"/>
      <c r="D2" s="310"/>
      <c r="E2" s="310"/>
      <c r="F2" s="310"/>
      <c r="G2" s="310"/>
      <c r="H2" s="310"/>
      <c r="I2" s="310"/>
      <c r="J2" s="310"/>
      <c r="K2" s="310"/>
      <c r="L2" s="310"/>
      <c r="M2" s="310"/>
      <c r="N2" s="310"/>
      <c r="O2" s="310"/>
    </row>
    <row r="3" spans="2:15" ht="15" customHeight="1" x14ac:dyDescent="0.2">
      <c r="B3" s="310"/>
      <c r="C3" s="310"/>
      <c r="D3" s="310"/>
      <c r="E3" s="310"/>
      <c r="F3" s="310"/>
      <c r="G3" s="310"/>
      <c r="H3" s="310"/>
      <c r="I3" s="310"/>
      <c r="J3" s="310"/>
      <c r="K3" s="310"/>
      <c r="L3" s="310"/>
      <c r="M3" s="310"/>
      <c r="N3" s="310"/>
      <c r="O3" s="310"/>
    </row>
    <row r="4" spans="2:15" ht="15" customHeight="1" x14ac:dyDescent="0.2">
      <c r="B4" s="310"/>
      <c r="C4" s="310"/>
      <c r="D4" s="310"/>
      <c r="E4" s="310"/>
      <c r="F4" s="310"/>
      <c r="G4" s="310"/>
      <c r="H4" s="310"/>
      <c r="I4" s="310"/>
      <c r="J4" s="310"/>
      <c r="K4" s="310"/>
      <c r="L4" s="310"/>
      <c r="M4" s="310"/>
      <c r="N4" s="310"/>
      <c r="O4" s="310"/>
    </row>
    <row r="5" spans="2:15" ht="15" customHeight="1" x14ac:dyDescent="0.2">
      <c r="B5" s="310"/>
      <c r="C5" s="310"/>
      <c r="D5" s="310"/>
      <c r="E5" s="310"/>
      <c r="F5" s="310"/>
      <c r="G5" s="310"/>
      <c r="H5" s="310"/>
      <c r="I5" s="310"/>
      <c r="J5" s="310"/>
      <c r="K5" s="310"/>
      <c r="L5" s="310"/>
      <c r="M5" s="310"/>
      <c r="N5" s="310"/>
      <c r="O5" s="310"/>
    </row>
    <row r="6" spans="2:15" ht="15" customHeight="1" x14ac:dyDescent="0.2">
      <c r="B6" s="310"/>
      <c r="C6" s="310"/>
      <c r="D6" s="310"/>
      <c r="E6" s="310"/>
      <c r="F6" s="310"/>
      <c r="G6" s="310"/>
      <c r="H6" s="310"/>
      <c r="I6" s="310"/>
      <c r="J6" s="310"/>
      <c r="K6" s="310"/>
      <c r="L6" s="310"/>
      <c r="M6" s="310"/>
      <c r="N6" s="310"/>
      <c r="O6" s="310"/>
    </row>
    <row r="7" spans="2:15" ht="15" customHeight="1" thickBot="1" x14ac:dyDescent="0.25"/>
    <row r="8" spans="2:15" ht="15" customHeight="1" x14ac:dyDescent="0.2">
      <c r="B8" s="350" t="s">
        <v>6</v>
      </c>
      <c r="C8" s="351"/>
      <c r="D8" s="351"/>
      <c r="E8" s="351"/>
      <c r="F8" s="351"/>
      <c r="G8" s="351"/>
      <c r="H8" s="351"/>
      <c r="I8" s="351"/>
      <c r="J8" s="358" t="s">
        <v>181</v>
      </c>
      <c r="K8" s="358"/>
      <c r="L8" s="358"/>
      <c r="M8" s="358" t="s">
        <v>180</v>
      </c>
      <c r="N8" s="358"/>
      <c r="O8" s="359"/>
    </row>
    <row r="9" spans="2:15" ht="15" customHeight="1" x14ac:dyDescent="0.2">
      <c r="B9" s="352"/>
      <c r="C9" s="353"/>
      <c r="D9" s="353"/>
      <c r="E9" s="353"/>
      <c r="F9" s="353"/>
      <c r="G9" s="353"/>
      <c r="H9" s="353"/>
      <c r="I9" s="353"/>
      <c r="J9" s="360"/>
      <c r="K9" s="360"/>
      <c r="L9" s="360"/>
      <c r="M9" s="360"/>
      <c r="N9" s="360"/>
      <c r="O9" s="361"/>
    </row>
    <row r="10" spans="2:15" ht="15" customHeight="1" x14ac:dyDescent="0.2">
      <c r="B10" s="352"/>
      <c r="C10" s="353"/>
      <c r="D10" s="353"/>
      <c r="E10" s="353"/>
      <c r="F10" s="353"/>
      <c r="G10" s="353"/>
      <c r="H10" s="353"/>
      <c r="I10" s="353"/>
      <c r="J10" s="360"/>
      <c r="K10" s="360"/>
      <c r="L10" s="360"/>
      <c r="M10" s="360"/>
      <c r="N10" s="360"/>
      <c r="O10" s="361"/>
    </row>
    <row r="11" spans="2:15" ht="15" customHeight="1" x14ac:dyDescent="0.2">
      <c r="B11" s="354"/>
      <c r="C11" s="355"/>
      <c r="D11" s="355"/>
      <c r="E11" s="355"/>
      <c r="F11" s="355"/>
      <c r="G11" s="355"/>
      <c r="H11" s="355"/>
      <c r="I11" s="355"/>
      <c r="J11" s="362"/>
      <c r="K11" s="362"/>
      <c r="L11" s="362"/>
      <c r="M11" s="362"/>
      <c r="N11" s="362"/>
      <c r="O11" s="363"/>
    </row>
    <row r="12" spans="2:15" ht="17.45" customHeight="1" x14ac:dyDescent="0.2">
      <c r="B12" s="348" t="s">
        <v>7</v>
      </c>
      <c r="C12" s="349" t="s">
        <v>21</v>
      </c>
      <c r="D12" s="349"/>
      <c r="E12" s="349"/>
      <c r="F12" s="349"/>
      <c r="G12" s="349"/>
      <c r="H12" s="349"/>
      <c r="I12" s="349"/>
      <c r="J12" s="117"/>
      <c r="K12" s="118"/>
      <c r="L12" s="119"/>
      <c r="M12" s="117"/>
      <c r="N12" s="118"/>
      <c r="O12" s="120"/>
    </row>
    <row r="13" spans="2:15" ht="9.9499999999999993" customHeight="1" x14ac:dyDescent="0.2">
      <c r="B13" s="348"/>
      <c r="C13" s="349"/>
      <c r="D13" s="349"/>
      <c r="E13" s="349"/>
      <c r="F13" s="349"/>
      <c r="G13" s="349"/>
      <c r="H13" s="349"/>
      <c r="I13" s="349"/>
      <c r="J13" s="121"/>
      <c r="K13" s="122"/>
      <c r="L13" s="123"/>
      <c r="M13" s="121"/>
      <c r="N13" s="122"/>
      <c r="O13" s="124"/>
    </row>
    <row r="14" spans="2:15" ht="17.45" customHeight="1" x14ac:dyDescent="0.2">
      <c r="B14" s="348"/>
      <c r="C14" s="349"/>
      <c r="D14" s="349"/>
      <c r="E14" s="349"/>
      <c r="F14" s="349"/>
      <c r="G14" s="349"/>
      <c r="H14" s="349"/>
      <c r="I14" s="349"/>
      <c r="J14" s="125"/>
      <c r="K14" s="126"/>
      <c r="L14" s="127"/>
      <c r="M14" s="125"/>
      <c r="N14" s="126"/>
      <c r="O14" s="128"/>
    </row>
    <row r="15" spans="2:15" ht="17.45" customHeight="1" x14ac:dyDescent="0.2">
      <c r="B15" s="348" t="s">
        <v>8</v>
      </c>
      <c r="C15" s="349" t="s">
        <v>22</v>
      </c>
      <c r="D15" s="349"/>
      <c r="E15" s="349"/>
      <c r="F15" s="349"/>
      <c r="G15" s="349"/>
      <c r="H15" s="349"/>
      <c r="I15" s="349"/>
      <c r="J15" s="117"/>
      <c r="K15" s="118"/>
      <c r="L15" s="119"/>
      <c r="M15" s="117"/>
      <c r="N15" s="118"/>
      <c r="O15" s="120"/>
    </row>
    <row r="16" spans="2:15" ht="9.9499999999999993" customHeight="1" x14ac:dyDescent="0.2">
      <c r="B16" s="348"/>
      <c r="C16" s="349"/>
      <c r="D16" s="349"/>
      <c r="E16" s="349"/>
      <c r="F16" s="349"/>
      <c r="G16" s="349"/>
      <c r="H16" s="349"/>
      <c r="I16" s="349"/>
      <c r="J16" s="121"/>
      <c r="K16" s="122"/>
      <c r="L16" s="123"/>
      <c r="M16" s="121"/>
      <c r="N16" s="122"/>
      <c r="O16" s="124"/>
    </row>
    <row r="17" spans="2:15" ht="17.45" customHeight="1" x14ac:dyDescent="0.2">
      <c r="B17" s="348"/>
      <c r="C17" s="349"/>
      <c r="D17" s="349"/>
      <c r="E17" s="349"/>
      <c r="F17" s="349"/>
      <c r="G17" s="349"/>
      <c r="H17" s="349"/>
      <c r="I17" s="349"/>
      <c r="J17" s="125"/>
      <c r="K17" s="126"/>
      <c r="L17" s="127"/>
      <c r="M17" s="125"/>
      <c r="N17" s="126"/>
      <c r="O17" s="128"/>
    </row>
    <row r="18" spans="2:15" ht="17.45" customHeight="1" x14ac:dyDescent="0.2">
      <c r="B18" s="348" t="s">
        <v>9</v>
      </c>
      <c r="C18" s="349" t="s">
        <v>23</v>
      </c>
      <c r="D18" s="349"/>
      <c r="E18" s="349"/>
      <c r="F18" s="349"/>
      <c r="G18" s="349"/>
      <c r="H18" s="349"/>
      <c r="I18" s="349"/>
      <c r="J18" s="117"/>
      <c r="K18" s="118"/>
      <c r="L18" s="119"/>
      <c r="M18" s="117"/>
      <c r="N18" s="118"/>
      <c r="O18" s="120"/>
    </row>
    <row r="19" spans="2:15" ht="9.9499999999999993" customHeight="1" x14ac:dyDescent="0.2">
      <c r="B19" s="348"/>
      <c r="C19" s="349"/>
      <c r="D19" s="349"/>
      <c r="E19" s="349"/>
      <c r="F19" s="349"/>
      <c r="G19" s="349"/>
      <c r="H19" s="349"/>
      <c r="I19" s="349"/>
      <c r="J19" s="121"/>
      <c r="K19" s="122"/>
      <c r="L19" s="123"/>
      <c r="M19" s="121"/>
      <c r="N19" s="122"/>
      <c r="O19" s="124"/>
    </row>
    <row r="20" spans="2:15" ht="17.45" customHeight="1" x14ac:dyDescent="0.2">
      <c r="B20" s="348"/>
      <c r="C20" s="349"/>
      <c r="D20" s="349"/>
      <c r="E20" s="349"/>
      <c r="F20" s="349"/>
      <c r="G20" s="349"/>
      <c r="H20" s="349"/>
      <c r="I20" s="349"/>
      <c r="J20" s="125"/>
      <c r="K20" s="126"/>
      <c r="L20" s="127"/>
      <c r="M20" s="125"/>
      <c r="N20" s="126"/>
      <c r="O20" s="128"/>
    </row>
    <row r="21" spans="2:15" ht="17.45" customHeight="1" x14ac:dyDescent="0.2">
      <c r="B21" s="348" t="s">
        <v>10</v>
      </c>
      <c r="C21" s="349" t="s">
        <v>24</v>
      </c>
      <c r="D21" s="349"/>
      <c r="E21" s="349"/>
      <c r="F21" s="349"/>
      <c r="G21" s="349"/>
      <c r="H21" s="349"/>
      <c r="I21" s="349"/>
      <c r="J21" s="117"/>
      <c r="K21" s="118"/>
      <c r="L21" s="119"/>
      <c r="M21" s="117"/>
      <c r="N21" s="118"/>
      <c r="O21" s="120"/>
    </row>
    <row r="22" spans="2:15" ht="9.9499999999999993" customHeight="1" x14ac:dyDescent="0.2">
      <c r="B22" s="348"/>
      <c r="C22" s="349"/>
      <c r="D22" s="349"/>
      <c r="E22" s="349"/>
      <c r="F22" s="349"/>
      <c r="G22" s="349"/>
      <c r="H22" s="349"/>
      <c r="I22" s="349"/>
      <c r="J22" s="121"/>
      <c r="K22" s="122"/>
      <c r="L22" s="123"/>
      <c r="M22" s="121"/>
      <c r="N22" s="122"/>
      <c r="O22" s="124"/>
    </row>
    <row r="23" spans="2:15" ht="17.45" customHeight="1" x14ac:dyDescent="0.2">
      <c r="B23" s="348"/>
      <c r="C23" s="349"/>
      <c r="D23" s="349"/>
      <c r="E23" s="349"/>
      <c r="F23" s="349"/>
      <c r="G23" s="349"/>
      <c r="H23" s="349"/>
      <c r="I23" s="349"/>
      <c r="J23" s="125"/>
      <c r="K23" s="126"/>
      <c r="L23" s="127"/>
      <c r="M23" s="125"/>
      <c r="N23" s="126"/>
      <c r="O23" s="128"/>
    </row>
    <row r="24" spans="2:15" ht="17.45" customHeight="1" x14ac:dyDescent="0.2">
      <c r="B24" s="348" t="s">
        <v>11</v>
      </c>
      <c r="C24" s="349" t="s">
        <v>25</v>
      </c>
      <c r="D24" s="349"/>
      <c r="E24" s="349"/>
      <c r="F24" s="349"/>
      <c r="G24" s="349"/>
      <c r="H24" s="349"/>
      <c r="I24" s="349"/>
      <c r="J24" s="117"/>
      <c r="K24" s="118"/>
      <c r="L24" s="119"/>
      <c r="M24" s="117"/>
      <c r="N24" s="118"/>
      <c r="O24" s="120"/>
    </row>
    <row r="25" spans="2:15" ht="9.9499999999999993" customHeight="1" x14ac:dyDescent="0.2">
      <c r="B25" s="348"/>
      <c r="C25" s="349"/>
      <c r="D25" s="349"/>
      <c r="E25" s="349"/>
      <c r="F25" s="349"/>
      <c r="G25" s="349"/>
      <c r="H25" s="349"/>
      <c r="I25" s="349"/>
      <c r="J25" s="121"/>
      <c r="K25" s="122"/>
      <c r="L25" s="123"/>
      <c r="M25" s="121"/>
      <c r="N25" s="122"/>
      <c r="O25" s="124"/>
    </row>
    <row r="26" spans="2:15" ht="17.45" customHeight="1" x14ac:dyDescent="0.2">
      <c r="B26" s="348"/>
      <c r="C26" s="349"/>
      <c r="D26" s="349"/>
      <c r="E26" s="349"/>
      <c r="F26" s="349"/>
      <c r="G26" s="349"/>
      <c r="H26" s="349"/>
      <c r="I26" s="349"/>
      <c r="J26" s="125"/>
      <c r="K26" s="126"/>
      <c r="L26" s="127"/>
      <c r="M26" s="125"/>
      <c r="N26" s="126"/>
      <c r="O26" s="128"/>
    </row>
    <row r="27" spans="2:15" ht="17.45" customHeight="1" x14ac:dyDescent="0.2">
      <c r="B27" s="348" t="s">
        <v>12</v>
      </c>
      <c r="C27" s="813" t="s">
        <v>286</v>
      </c>
      <c r="D27" s="813"/>
      <c r="E27" s="813"/>
      <c r="F27" s="813"/>
      <c r="G27" s="813"/>
      <c r="H27" s="813"/>
      <c r="I27" s="813"/>
      <c r="J27" s="117"/>
      <c r="K27" s="118"/>
      <c r="L27" s="119"/>
      <c r="M27" s="117"/>
      <c r="N27" s="118"/>
      <c r="O27" s="120"/>
    </row>
    <row r="28" spans="2:15" ht="9.9499999999999993" customHeight="1" x14ac:dyDescent="0.2">
      <c r="B28" s="348"/>
      <c r="C28" s="813"/>
      <c r="D28" s="813"/>
      <c r="E28" s="813"/>
      <c r="F28" s="813"/>
      <c r="G28" s="813"/>
      <c r="H28" s="813"/>
      <c r="I28" s="813"/>
      <c r="J28" s="121"/>
      <c r="K28" s="122"/>
      <c r="L28" s="123"/>
      <c r="M28" s="121"/>
      <c r="N28" s="122"/>
      <c r="O28" s="124"/>
    </row>
    <row r="29" spans="2:15" ht="17.45" customHeight="1" x14ac:dyDescent="0.2">
      <c r="B29" s="348"/>
      <c r="C29" s="813"/>
      <c r="D29" s="813"/>
      <c r="E29" s="813"/>
      <c r="F29" s="813"/>
      <c r="G29" s="813"/>
      <c r="H29" s="813"/>
      <c r="I29" s="813"/>
      <c r="J29" s="125"/>
      <c r="K29" s="126"/>
      <c r="L29" s="127"/>
      <c r="M29" s="125"/>
      <c r="N29" s="126"/>
      <c r="O29" s="128"/>
    </row>
    <row r="30" spans="2:15" ht="17.45" customHeight="1" x14ac:dyDescent="0.2">
      <c r="B30" s="348" t="s">
        <v>13</v>
      </c>
      <c r="C30" s="349" t="s">
        <v>54</v>
      </c>
      <c r="D30" s="349"/>
      <c r="E30" s="349"/>
      <c r="F30" s="349"/>
      <c r="G30" s="349"/>
      <c r="H30" s="349"/>
      <c r="I30" s="349"/>
      <c r="J30" s="117"/>
      <c r="K30" s="118"/>
      <c r="L30" s="119"/>
      <c r="M30" s="117"/>
      <c r="N30" s="118"/>
      <c r="O30" s="120"/>
    </row>
    <row r="31" spans="2:15" ht="9.9499999999999993" customHeight="1" x14ac:dyDescent="0.2">
      <c r="B31" s="348"/>
      <c r="C31" s="349"/>
      <c r="D31" s="349"/>
      <c r="E31" s="349"/>
      <c r="F31" s="349"/>
      <c r="G31" s="349"/>
      <c r="H31" s="349"/>
      <c r="I31" s="349"/>
      <c r="J31" s="121"/>
      <c r="K31" s="122"/>
      <c r="L31" s="123"/>
      <c r="M31" s="121"/>
      <c r="N31" s="122"/>
      <c r="O31" s="124"/>
    </row>
    <row r="32" spans="2:15" ht="17.45" customHeight="1" x14ac:dyDescent="0.2">
      <c r="B32" s="348"/>
      <c r="C32" s="349"/>
      <c r="D32" s="349"/>
      <c r="E32" s="349"/>
      <c r="F32" s="349"/>
      <c r="G32" s="349"/>
      <c r="H32" s="349"/>
      <c r="I32" s="349"/>
      <c r="J32" s="125"/>
      <c r="K32" s="126"/>
      <c r="L32" s="127"/>
      <c r="M32" s="125"/>
      <c r="N32" s="126"/>
      <c r="O32" s="128"/>
    </row>
    <row r="33" spans="2:15" ht="17.45" customHeight="1" x14ac:dyDescent="0.2">
      <c r="B33" s="348" t="s">
        <v>14</v>
      </c>
      <c r="C33" s="349" t="s">
        <v>26</v>
      </c>
      <c r="D33" s="349"/>
      <c r="E33" s="349"/>
      <c r="F33" s="349"/>
      <c r="G33" s="349"/>
      <c r="H33" s="349"/>
      <c r="I33" s="349"/>
      <c r="J33" s="117"/>
      <c r="K33" s="118"/>
      <c r="L33" s="119"/>
      <c r="M33" s="117"/>
      <c r="N33" s="118"/>
      <c r="O33" s="120"/>
    </row>
    <row r="34" spans="2:15" ht="9.9499999999999993" customHeight="1" x14ac:dyDescent="0.2">
      <c r="B34" s="348"/>
      <c r="C34" s="349"/>
      <c r="D34" s="349"/>
      <c r="E34" s="349"/>
      <c r="F34" s="349"/>
      <c r="G34" s="349"/>
      <c r="H34" s="349"/>
      <c r="I34" s="349"/>
      <c r="J34" s="121"/>
      <c r="K34" s="122"/>
      <c r="L34" s="123"/>
      <c r="M34" s="121"/>
      <c r="N34" s="122"/>
      <c r="O34" s="124"/>
    </row>
    <row r="35" spans="2:15" ht="17.45" customHeight="1" x14ac:dyDescent="0.2">
      <c r="B35" s="348"/>
      <c r="C35" s="349"/>
      <c r="D35" s="349"/>
      <c r="E35" s="349"/>
      <c r="F35" s="349"/>
      <c r="G35" s="349"/>
      <c r="H35" s="349"/>
      <c r="I35" s="349"/>
      <c r="J35" s="125"/>
      <c r="K35" s="126"/>
      <c r="L35" s="127"/>
      <c r="M35" s="125"/>
      <c r="N35" s="126"/>
      <c r="O35" s="128"/>
    </row>
    <row r="36" spans="2:15" ht="17.45" customHeight="1" x14ac:dyDescent="0.2">
      <c r="B36" s="348" t="s">
        <v>15</v>
      </c>
      <c r="C36" s="349" t="s">
        <v>27</v>
      </c>
      <c r="D36" s="349"/>
      <c r="E36" s="349"/>
      <c r="F36" s="349"/>
      <c r="G36" s="349"/>
      <c r="H36" s="349"/>
      <c r="I36" s="349"/>
      <c r="J36" s="117"/>
      <c r="K36" s="118"/>
      <c r="L36" s="119"/>
      <c r="M36" s="117"/>
      <c r="N36" s="118"/>
      <c r="O36" s="120"/>
    </row>
    <row r="37" spans="2:15" ht="9.9499999999999993" customHeight="1" x14ac:dyDescent="0.2">
      <c r="B37" s="348"/>
      <c r="C37" s="349"/>
      <c r="D37" s="349"/>
      <c r="E37" s="349"/>
      <c r="F37" s="349"/>
      <c r="G37" s="349"/>
      <c r="H37" s="349"/>
      <c r="I37" s="349"/>
      <c r="J37" s="121"/>
      <c r="K37" s="122"/>
      <c r="L37" s="123"/>
      <c r="M37" s="121"/>
      <c r="N37" s="122"/>
      <c r="O37" s="124"/>
    </row>
    <row r="38" spans="2:15" ht="17.45" customHeight="1" x14ac:dyDescent="0.2">
      <c r="B38" s="348"/>
      <c r="C38" s="349"/>
      <c r="D38" s="349"/>
      <c r="E38" s="349"/>
      <c r="F38" s="349"/>
      <c r="G38" s="349"/>
      <c r="H38" s="349"/>
      <c r="I38" s="349"/>
      <c r="J38" s="125"/>
      <c r="K38" s="126"/>
      <c r="L38" s="127"/>
      <c r="M38" s="125"/>
      <c r="N38" s="126"/>
      <c r="O38" s="128"/>
    </row>
    <row r="39" spans="2:15" ht="17.45" customHeight="1" x14ac:dyDescent="0.2">
      <c r="B39" s="348" t="s">
        <v>16</v>
      </c>
      <c r="C39" s="349" t="s">
        <v>152</v>
      </c>
      <c r="D39" s="349"/>
      <c r="E39" s="349"/>
      <c r="F39" s="349"/>
      <c r="G39" s="349"/>
      <c r="H39" s="349"/>
      <c r="I39" s="349"/>
      <c r="J39" s="117"/>
      <c r="K39" s="118"/>
      <c r="L39" s="119"/>
      <c r="M39" s="117"/>
      <c r="N39" s="118"/>
      <c r="O39" s="120"/>
    </row>
    <row r="40" spans="2:15" ht="9.9499999999999993" customHeight="1" x14ac:dyDescent="0.2">
      <c r="B40" s="348"/>
      <c r="C40" s="349"/>
      <c r="D40" s="349"/>
      <c r="E40" s="349"/>
      <c r="F40" s="349"/>
      <c r="G40" s="349"/>
      <c r="H40" s="349"/>
      <c r="I40" s="349"/>
      <c r="J40" s="121"/>
      <c r="K40" s="122"/>
      <c r="L40" s="123"/>
      <c r="M40" s="121"/>
      <c r="N40" s="122"/>
      <c r="O40" s="124"/>
    </row>
    <row r="41" spans="2:15" ht="17.45" customHeight="1" x14ac:dyDescent="0.2">
      <c r="B41" s="348"/>
      <c r="C41" s="349"/>
      <c r="D41" s="349"/>
      <c r="E41" s="349"/>
      <c r="F41" s="349"/>
      <c r="G41" s="349"/>
      <c r="H41" s="349"/>
      <c r="I41" s="349"/>
      <c r="J41" s="125"/>
      <c r="K41" s="126"/>
      <c r="L41" s="127"/>
      <c r="M41" s="125"/>
      <c r="N41" s="126"/>
      <c r="O41" s="128"/>
    </row>
    <row r="42" spans="2:15" ht="17.45" customHeight="1" x14ac:dyDescent="0.2">
      <c r="B42" s="348" t="s">
        <v>17</v>
      </c>
      <c r="C42" s="349" t="s">
        <v>28</v>
      </c>
      <c r="D42" s="349"/>
      <c r="E42" s="349"/>
      <c r="F42" s="349"/>
      <c r="G42" s="349"/>
      <c r="H42" s="349"/>
      <c r="I42" s="349"/>
      <c r="J42" s="117"/>
      <c r="K42" s="118"/>
      <c r="L42" s="119"/>
      <c r="M42" s="117"/>
      <c r="N42" s="118"/>
      <c r="O42" s="120"/>
    </row>
    <row r="43" spans="2:15" ht="9.9499999999999993" customHeight="1" x14ac:dyDescent="0.2">
      <c r="B43" s="348"/>
      <c r="C43" s="349"/>
      <c r="D43" s="349"/>
      <c r="E43" s="349"/>
      <c r="F43" s="349"/>
      <c r="G43" s="349"/>
      <c r="H43" s="349"/>
      <c r="I43" s="349"/>
      <c r="J43" s="121"/>
      <c r="K43" s="122"/>
      <c r="L43" s="123"/>
      <c r="M43" s="121"/>
      <c r="N43" s="122"/>
      <c r="O43" s="124"/>
    </row>
    <row r="44" spans="2:15" ht="17.45" customHeight="1" x14ac:dyDescent="0.2">
      <c r="B44" s="348"/>
      <c r="C44" s="349"/>
      <c r="D44" s="349"/>
      <c r="E44" s="349"/>
      <c r="F44" s="349"/>
      <c r="G44" s="349"/>
      <c r="H44" s="349"/>
      <c r="I44" s="349"/>
      <c r="J44" s="125"/>
      <c r="K44" s="126"/>
      <c r="L44" s="127"/>
      <c r="M44" s="125"/>
      <c r="N44" s="126"/>
      <c r="O44" s="128"/>
    </row>
    <row r="45" spans="2:15" ht="17.45" customHeight="1" x14ac:dyDescent="0.2">
      <c r="B45" s="348" t="s">
        <v>18</v>
      </c>
      <c r="C45" s="349" t="s">
        <v>29</v>
      </c>
      <c r="D45" s="349"/>
      <c r="E45" s="349"/>
      <c r="F45" s="349"/>
      <c r="G45" s="349"/>
      <c r="H45" s="349"/>
      <c r="I45" s="349"/>
      <c r="J45" s="117"/>
      <c r="K45" s="118"/>
      <c r="L45" s="119"/>
      <c r="M45" s="117"/>
      <c r="N45" s="118"/>
      <c r="O45" s="120"/>
    </row>
    <row r="46" spans="2:15" ht="9.9499999999999993" customHeight="1" x14ac:dyDescent="0.2">
      <c r="B46" s="348"/>
      <c r="C46" s="349"/>
      <c r="D46" s="349"/>
      <c r="E46" s="349"/>
      <c r="F46" s="349"/>
      <c r="G46" s="349"/>
      <c r="H46" s="349"/>
      <c r="I46" s="349"/>
      <c r="J46" s="121"/>
      <c r="K46" s="122"/>
      <c r="L46" s="123"/>
      <c r="M46" s="121"/>
      <c r="N46" s="122"/>
      <c r="O46" s="124"/>
    </row>
    <row r="47" spans="2:15" ht="17.45" customHeight="1" x14ac:dyDescent="0.2">
      <c r="B47" s="348"/>
      <c r="C47" s="349"/>
      <c r="D47" s="349"/>
      <c r="E47" s="349"/>
      <c r="F47" s="349"/>
      <c r="G47" s="349"/>
      <c r="H47" s="349"/>
      <c r="I47" s="349"/>
      <c r="J47" s="125"/>
      <c r="K47" s="126"/>
      <c r="L47" s="127"/>
      <c r="M47" s="125"/>
      <c r="N47" s="126"/>
      <c r="O47" s="128"/>
    </row>
    <row r="48" spans="2:15" ht="17.45" customHeight="1" x14ac:dyDescent="0.2">
      <c r="B48" s="348" t="s">
        <v>19</v>
      </c>
      <c r="C48" s="349" t="s">
        <v>30</v>
      </c>
      <c r="D48" s="349"/>
      <c r="E48" s="349"/>
      <c r="F48" s="349"/>
      <c r="G48" s="349"/>
      <c r="H48" s="349"/>
      <c r="I48" s="349"/>
      <c r="J48" s="117"/>
      <c r="K48" s="118"/>
      <c r="L48" s="119"/>
      <c r="M48" s="117"/>
      <c r="N48" s="118"/>
      <c r="O48" s="120"/>
    </row>
    <row r="49" spans="2:15" ht="9.9499999999999993" customHeight="1" x14ac:dyDescent="0.2">
      <c r="B49" s="348"/>
      <c r="C49" s="349"/>
      <c r="D49" s="349"/>
      <c r="E49" s="349"/>
      <c r="F49" s="349"/>
      <c r="G49" s="349"/>
      <c r="H49" s="349"/>
      <c r="I49" s="349"/>
      <c r="J49" s="121"/>
      <c r="K49" s="122"/>
      <c r="L49" s="123"/>
      <c r="M49" s="121"/>
      <c r="N49" s="122"/>
      <c r="O49" s="124"/>
    </row>
    <row r="50" spans="2:15" ht="17.45" customHeight="1" x14ac:dyDescent="0.2">
      <c r="B50" s="348"/>
      <c r="C50" s="349"/>
      <c r="D50" s="349"/>
      <c r="E50" s="349"/>
      <c r="F50" s="349"/>
      <c r="G50" s="349"/>
      <c r="H50" s="349"/>
      <c r="I50" s="349"/>
      <c r="J50" s="125"/>
      <c r="K50" s="126"/>
      <c r="L50" s="127"/>
      <c r="M50" s="125"/>
      <c r="N50" s="126"/>
      <c r="O50" s="128"/>
    </row>
    <row r="51" spans="2:15" ht="17.45" customHeight="1" x14ac:dyDescent="0.2">
      <c r="B51" s="348" t="s">
        <v>20</v>
      </c>
      <c r="C51" s="349" t="s">
        <v>31</v>
      </c>
      <c r="D51" s="349"/>
      <c r="E51" s="349"/>
      <c r="F51" s="349"/>
      <c r="G51" s="349"/>
      <c r="H51" s="349"/>
      <c r="I51" s="349"/>
      <c r="J51" s="117"/>
      <c r="K51" s="118"/>
      <c r="L51" s="119"/>
      <c r="M51" s="117"/>
      <c r="N51" s="118"/>
      <c r="O51" s="120"/>
    </row>
    <row r="52" spans="2:15" ht="9.9499999999999993" customHeight="1" x14ac:dyDescent="0.2">
      <c r="B52" s="348"/>
      <c r="C52" s="349"/>
      <c r="D52" s="349"/>
      <c r="E52" s="349"/>
      <c r="F52" s="349"/>
      <c r="G52" s="349"/>
      <c r="H52" s="349"/>
      <c r="I52" s="349"/>
      <c r="J52" s="121"/>
      <c r="K52" s="122"/>
      <c r="L52" s="123"/>
      <c r="M52" s="121"/>
      <c r="N52" s="122"/>
      <c r="O52" s="124"/>
    </row>
    <row r="53" spans="2:15" ht="17.45" customHeight="1" x14ac:dyDescent="0.2">
      <c r="B53" s="348"/>
      <c r="C53" s="349"/>
      <c r="D53" s="349"/>
      <c r="E53" s="349"/>
      <c r="F53" s="349"/>
      <c r="G53" s="349"/>
      <c r="H53" s="349"/>
      <c r="I53" s="349"/>
      <c r="J53" s="125"/>
      <c r="K53" s="126"/>
      <c r="L53" s="127"/>
      <c r="M53" s="125"/>
      <c r="N53" s="126"/>
      <c r="O53" s="128"/>
    </row>
    <row r="54" spans="2:15" ht="17.45" customHeight="1" x14ac:dyDescent="0.2">
      <c r="B54" s="348" t="s">
        <v>151</v>
      </c>
      <c r="C54" s="349" t="s">
        <v>32</v>
      </c>
      <c r="D54" s="349"/>
      <c r="E54" s="349"/>
      <c r="F54" s="349"/>
      <c r="G54" s="349"/>
      <c r="H54" s="349"/>
      <c r="I54" s="349"/>
      <c r="J54" s="117"/>
      <c r="K54" s="118"/>
      <c r="L54" s="119"/>
      <c r="M54" s="117"/>
      <c r="N54" s="118"/>
      <c r="O54" s="120"/>
    </row>
    <row r="55" spans="2:15" ht="9.9499999999999993" customHeight="1" x14ac:dyDescent="0.2">
      <c r="B55" s="348"/>
      <c r="C55" s="349"/>
      <c r="D55" s="349"/>
      <c r="E55" s="349"/>
      <c r="F55" s="349"/>
      <c r="G55" s="349"/>
      <c r="H55" s="349"/>
      <c r="I55" s="349"/>
      <c r="J55" s="121"/>
      <c r="K55" s="122"/>
      <c r="L55" s="123"/>
      <c r="M55" s="121"/>
      <c r="N55" s="122"/>
      <c r="O55" s="124"/>
    </row>
    <row r="56" spans="2:15" ht="17.45" customHeight="1" x14ac:dyDescent="0.2">
      <c r="B56" s="348"/>
      <c r="C56" s="349"/>
      <c r="D56" s="349"/>
      <c r="E56" s="349"/>
      <c r="F56" s="349"/>
      <c r="G56" s="349"/>
      <c r="H56" s="349"/>
      <c r="I56" s="349"/>
      <c r="J56" s="125"/>
      <c r="K56" s="126"/>
      <c r="L56" s="127"/>
      <c r="M56" s="125"/>
      <c r="N56" s="126"/>
      <c r="O56" s="128"/>
    </row>
    <row r="57" spans="2:15" ht="17.45" customHeight="1" x14ac:dyDescent="0.2">
      <c r="B57" s="348" t="s">
        <v>285</v>
      </c>
      <c r="C57" s="349" t="s">
        <v>33</v>
      </c>
      <c r="D57" s="349"/>
      <c r="E57" s="349"/>
      <c r="F57" s="349"/>
      <c r="G57" s="349"/>
      <c r="H57" s="349"/>
      <c r="I57" s="349"/>
      <c r="J57" s="117"/>
      <c r="K57" s="118"/>
      <c r="L57" s="119"/>
      <c r="M57" s="117"/>
      <c r="N57" s="118"/>
      <c r="O57" s="120"/>
    </row>
    <row r="58" spans="2:15" ht="9.9499999999999993" customHeight="1" x14ac:dyDescent="0.2">
      <c r="B58" s="364"/>
      <c r="C58" s="356"/>
      <c r="D58" s="356"/>
      <c r="E58" s="356"/>
      <c r="F58" s="356"/>
      <c r="G58" s="356"/>
      <c r="H58" s="356"/>
      <c r="I58" s="356"/>
      <c r="J58" s="121"/>
      <c r="K58" s="122"/>
      <c r="L58" s="123"/>
      <c r="M58" s="121"/>
      <c r="N58" s="122"/>
      <c r="O58" s="124"/>
    </row>
    <row r="59" spans="2:15" ht="17.45" customHeight="1" thickBot="1" x14ac:dyDescent="0.25">
      <c r="B59" s="365"/>
      <c r="C59" s="357"/>
      <c r="D59" s="357"/>
      <c r="E59" s="357"/>
      <c r="F59" s="357"/>
      <c r="G59" s="357"/>
      <c r="H59" s="357"/>
      <c r="I59" s="357"/>
      <c r="J59" s="129"/>
      <c r="K59" s="130"/>
      <c r="L59" s="131"/>
      <c r="M59" s="129"/>
      <c r="N59" s="130"/>
      <c r="O59" s="132"/>
    </row>
    <row r="60" spans="2:15" ht="15" customHeight="1" x14ac:dyDescent="0.2">
      <c r="B60" s="133" t="s">
        <v>178</v>
      </c>
    </row>
    <row r="61" spans="2:15" ht="15" customHeight="1" x14ac:dyDescent="0.2">
      <c r="B61" s="133"/>
    </row>
  </sheetData>
  <sheetProtection algorithmName="SHA-512" hashValue="Swamz833iFiuvI0ntvZng9XxjH8Tw1TxCTqTjFMfyvlK4/W4Lgv9Pn/P+zEp3NYz9Vt+WZbzIS81i99OJU/jcw==" saltValue="DtcbPyYS7JzKudgzm4VroQ==" spinCount="100000" sheet="1" objects="1" scenarios="1" selectLockedCells="1"/>
  <mergeCells count="36">
    <mergeCell ref="B36:B38"/>
    <mergeCell ref="B57:B59"/>
    <mergeCell ref="B48:B50"/>
    <mergeCell ref="B51:B53"/>
    <mergeCell ref="B54:B56"/>
    <mergeCell ref="B39:B41"/>
    <mergeCell ref="B42:B44"/>
    <mergeCell ref="B45:B47"/>
    <mergeCell ref="C57:I59"/>
    <mergeCell ref="C51:I53"/>
    <mergeCell ref="C54:I56"/>
    <mergeCell ref="M8:O11"/>
    <mergeCell ref="C12:I14"/>
    <mergeCell ref="C45:I47"/>
    <mergeCell ref="C42:I44"/>
    <mergeCell ref="C39:I41"/>
    <mergeCell ref="C48:I50"/>
    <mergeCell ref="C24:I26"/>
    <mergeCell ref="J8:L11"/>
    <mergeCell ref="C15:I17"/>
    <mergeCell ref="C36:I38"/>
    <mergeCell ref="C30:I32"/>
    <mergeCell ref="C27:I29"/>
    <mergeCell ref="B1:O6"/>
    <mergeCell ref="B33:B35"/>
    <mergeCell ref="C21:I23"/>
    <mergeCell ref="B8:I11"/>
    <mergeCell ref="B15:B17"/>
    <mergeCell ref="B18:B20"/>
    <mergeCell ref="B21:B23"/>
    <mergeCell ref="C33:I35"/>
    <mergeCell ref="B12:B14"/>
    <mergeCell ref="C18:I20"/>
    <mergeCell ref="B24:B26"/>
    <mergeCell ref="B30:B32"/>
    <mergeCell ref="B27:B29"/>
  </mergeCells>
  <dataValidations count="1">
    <dataValidation type="list" allowBlank="1" showInputMessage="1" showErrorMessage="1" sqref="K13 N58 K58 N55 K55 N52 K52 N49 K49 N46 K46 N43 K43 N40 K40 N37 K37 N34 K34 N31 K31 N25 K25 N22 K22 N19 K19 N16 K16 N13 N28 K28">
      <formula1>$B$60:$B$61</formula1>
    </dataValidation>
  </dataValidations>
  <pageMargins left="0.70866141732283472" right="0.70866141732283472" top="0.78740157480314965" bottom="0.78740157480314965" header="0.31496062992125984" footer="0.31496062992125984"/>
  <pageSetup paperSize="9" scale="68" orientation="portrait" verticalDpi="0" r:id="rId1"/>
  <headerFooter>
    <oddHeader>&amp;C&amp;"Arial,Standard"&amp;A</oddHeader>
    <oddFooter>&amp;C&amp;"Arial,Standard"Seite &amp;P von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B1:K60"/>
  <sheetViews>
    <sheetView showGridLines="0" showRowColHeaders="0" view="pageBreakPreview" zoomScaleNormal="100" zoomScaleSheetLayoutView="100" workbookViewId="0">
      <selection activeCell="I11" sqref="I11"/>
    </sheetView>
  </sheetViews>
  <sheetFormatPr baseColWidth="10" defaultColWidth="11.42578125" defaultRowHeight="15" customHeight="1" x14ac:dyDescent="0.2"/>
  <cols>
    <col min="1" max="1" width="2.5703125" style="5" customWidth="1"/>
    <col min="2" max="8" width="11.42578125" style="5"/>
    <col min="9" max="11" width="11.42578125" style="75"/>
    <col min="12" max="12" width="2.5703125" style="5" customWidth="1"/>
    <col min="13" max="16384" width="11.42578125" style="5"/>
  </cols>
  <sheetData>
    <row r="1" spans="2:11" ht="15" customHeight="1" x14ac:dyDescent="0.2">
      <c r="B1" s="396"/>
      <c r="C1" s="396"/>
      <c r="D1" s="396"/>
      <c r="E1" s="396"/>
      <c r="F1" s="396"/>
      <c r="G1" s="396"/>
      <c r="H1" s="396"/>
      <c r="I1" s="396"/>
      <c r="J1" s="396"/>
      <c r="K1" s="396"/>
    </row>
    <row r="2" spans="2:11" ht="15" customHeight="1" x14ac:dyDescent="0.2">
      <c r="B2" s="396"/>
      <c r="C2" s="396"/>
      <c r="D2" s="396"/>
      <c r="E2" s="396"/>
      <c r="F2" s="396"/>
      <c r="G2" s="396"/>
      <c r="H2" s="396"/>
      <c r="I2" s="396"/>
      <c r="J2" s="396"/>
      <c r="K2" s="396"/>
    </row>
    <row r="3" spans="2:11" ht="15" customHeight="1" x14ac:dyDescent="0.2">
      <c r="B3" s="396"/>
      <c r="C3" s="396"/>
      <c r="D3" s="396"/>
      <c r="E3" s="396"/>
      <c r="F3" s="396"/>
      <c r="G3" s="396"/>
      <c r="H3" s="396"/>
      <c r="I3" s="396"/>
      <c r="J3" s="396"/>
      <c r="K3" s="396"/>
    </row>
    <row r="4" spans="2:11" ht="15" customHeight="1" x14ac:dyDescent="0.2">
      <c r="B4" s="396"/>
      <c r="C4" s="396"/>
      <c r="D4" s="396"/>
      <c r="E4" s="396"/>
      <c r="F4" s="396"/>
      <c r="G4" s="396"/>
      <c r="H4" s="396"/>
      <c r="I4" s="396"/>
      <c r="J4" s="396"/>
      <c r="K4" s="396"/>
    </row>
    <row r="5" spans="2:11" ht="15" customHeight="1" x14ac:dyDescent="0.2">
      <c r="B5" s="396"/>
      <c r="C5" s="396"/>
      <c r="D5" s="396"/>
      <c r="E5" s="396"/>
      <c r="F5" s="396"/>
      <c r="G5" s="396"/>
      <c r="H5" s="396"/>
      <c r="I5" s="396"/>
      <c r="J5" s="396"/>
      <c r="K5" s="396"/>
    </row>
    <row r="6" spans="2:11" ht="15" customHeight="1" thickBot="1" x14ac:dyDescent="0.25">
      <c r="B6" s="396"/>
      <c r="C6" s="396"/>
      <c r="D6" s="396"/>
      <c r="E6" s="396"/>
      <c r="F6" s="396"/>
      <c r="G6" s="396"/>
      <c r="H6" s="396"/>
      <c r="I6" s="396"/>
      <c r="J6" s="396"/>
      <c r="K6" s="396"/>
    </row>
    <row r="7" spans="2:11" ht="15" customHeight="1" x14ac:dyDescent="0.2">
      <c r="B7" s="397" t="s">
        <v>34</v>
      </c>
      <c r="C7" s="398"/>
      <c r="D7" s="398"/>
      <c r="E7" s="398"/>
      <c r="F7" s="398"/>
      <c r="G7" s="398"/>
      <c r="H7" s="398"/>
      <c r="I7" s="398"/>
      <c r="J7" s="398"/>
      <c r="K7" s="399"/>
    </row>
    <row r="8" spans="2:11" ht="15" customHeight="1" thickBot="1" x14ac:dyDescent="0.25">
      <c r="B8" s="400"/>
      <c r="C8" s="401"/>
      <c r="D8" s="401"/>
      <c r="E8" s="401"/>
      <c r="F8" s="401"/>
      <c r="G8" s="401"/>
      <c r="H8" s="401"/>
      <c r="I8" s="401"/>
      <c r="J8" s="401"/>
      <c r="K8" s="402"/>
    </row>
    <row r="9" spans="2:11" ht="15" customHeight="1" thickBot="1" x14ac:dyDescent="0.25"/>
    <row r="10" spans="2:11" ht="15" customHeight="1" x14ac:dyDescent="0.2">
      <c r="B10" s="413" t="s">
        <v>126</v>
      </c>
      <c r="C10" s="407" t="s">
        <v>35</v>
      </c>
      <c r="D10" s="408"/>
      <c r="E10" s="408"/>
      <c r="F10" s="408"/>
      <c r="G10" s="409"/>
      <c r="H10" s="405" t="s">
        <v>57</v>
      </c>
      <c r="I10" s="403" t="s">
        <v>36</v>
      </c>
      <c r="J10" s="403"/>
      <c r="K10" s="404"/>
    </row>
    <row r="11" spans="2:11" ht="15" customHeight="1" x14ac:dyDescent="0.2">
      <c r="B11" s="414"/>
      <c r="C11" s="410"/>
      <c r="D11" s="411"/>
      <c r="E11" s="411"/>
      <c r="F11" s="411"/>
      <c r="G11" s="412"/>
      <c r="H11" s="406"/>
      <c r="I11" s="143">
        <v>2024</v>
      </c>
      <c r="J11" s="143" t="s">
        <v>182</v>
      </c>
      <c r="K11" s="144" t="s">
        <v>182</v>
      </c>
    </row>
    <row r="12" spans="2:11" ht="15" customHeight="1" x14ac:dyDescent="0.2">
      <c r="B12" s="366" t="s">
        <v>154</v>
      </c>
      <c r="C12" s="417" t="str">
        <f>IF('LB I'!D14&lt;&gt;0,'LB I'!D14,"")</f>
        <v>xxx</v>
      </c>
      <c r="D12" s="418"/>
      <c r="E12" s="418"/>
      <c r="F12" s="418"/>
      <c r="G12" s="419"/>
      <c r="H12" s="374" t="str">
        <f>IF('LB I'!D18="SR I = Teilraum Innere Stadt","SR I",
IF('LB I'!D18="SR II = Teilraum Hallescher Norden","SR II",
IF('LB I'!D18="SR III = Teilraum Hallescher Osten","SR III",
IF('LB I'!D18="SR IV = Teilraum Hallescher Süden","SR IV",
IF('LB I'!D18="SR V = Teilraum Hallescher Westen","SR V",
IF('LB I'!D18="SRÜ = sozialraumübergreifend = Stadtweite Angebote","SRÜ",
""))))))</f>
        <v/>
      </c>
      <c r="I12" s="378">
        <f>'LB I'!H127</f>
        <v>0</v>
      </c>
      <c r="J12" s="378">
        <f>'LB I'!I127</f>
        <v>0</v>
      </c>
      <c r="K12" s="382">
        <f>'LB I'!J127</f>
        <v>0</v>
      </c>
    </row>
    <row r="13" spans="2:11" ht="15" customHeight="1" x14ac:dyDescent="0.2">
      <c r="B13" s="367"/>
      <c r="C13" s="420"/>
      <c r="D13" s="421"/>
      <c r="E13" s="421"/>
      <c r="F13" s="421"/>
      <c r="G13" s="422"/>
      <c r="H13" s="375"/>
      <c r="I13" s="379"/>
      <c r="J13" s="379"/>
      <c r="K13" s="383"/>
    </row>
    <row r="14" spans="2:11" ht="15" customHeight="1" x14ac:dyDescent="0.2">
      <c r="B14" s="366" t="s">
        <v>155</v>
      </c>
      <c r="C14" s="417" t="str">
        <f>IF('LB IA'!D14&lt;&gt;0,'LB IA'!D14,"")</f>
        <v>xxx</v>
      </c>
      <c r="D14" s="418"/>
      <c r="E14" s="418"/>
      <c r="F14" s="418"/>
      <c r="G14" s="419"/>
      <c r="H14" s="374" t="str">
        <f>IF('LB IA'!D18="SR I = Teilraum Innere Stadt","SR I",
IF('LB IA'!D18="SR II = Teilraum Hallescher Norden","SR II",
IF('LB IA'!D18="SR III = Teilraum Hallescher Osten","SR III",
IF('LB IA'!D18="SR IV = Teilraum Hallescher Süden","SR IV",
IF('LB IA'!D18="SR V = Teilraum Hallescher Westen","SR V",
IF('LB IA'!D18="SRÜ = sozialraumübergreifend = Stadtweite Angebote","SRÜ",
""))))))</f>
        <v/>
      </c>
      <c r="I14" s="378">
        <f>'LB IA'!H128</f>
        <v>0</v>
      </c>
      <c r="J14" s="378">
        <f>'LB IA'!I128</f>
        <v>0</v>
      </c>
      <c r="K14" s="382">
        <f>'LB IA'!J128</f>
        <v>0</v>
      </c>
    </row>
    <row r="15" spans="2:11" ht="15" customHeight="1" x14ac:dyDescent="0.2">
      <c r="B15" s="367"/>
      <c r="C15" s="420"/>
      <c r="D15" s="421"/>
      <c r="E15" s="421"/>
      <c r="F15" s="421"/>
      <c r="G15" s="422"/>
      <c r="H15" s="375"/>
      <c r="I15" s="379"/>
      <c r="J15" s="379"/>
      <c r="K15" s="383"/>
    </row>
    <row r="16" spans="2:11" ht="15" customHeight="1" x14ac:dyDescent="0.2">
      <c r="B16" s="366" t="s">
        <v>156</v>
      </c>
      <c r="C16" s="368" t="str">
        <f>IF('LB II'!D14&lt;&gt;0,'LB II'!D14,"")</f>
        <v>xxx</v>
      </c>
      <c r="D16" s="369"/>
      <c r="E16" s="369"/>
      <c r="F16" s="369"/>
      <c r="G16" s="370"/>
      <c r="H16" s="374" t="str">
        <f>IF('LB II'!D18="SR I = Teilraum Innere Stadt","SR I",
IF('LB II'!D18="SR II = Teilraum Hallescher Norden","SR II",
IF('LB II'!D18="SR III = Teilraum Hallescher Osten","SR III",
IF('LB II'!D18="SR IV = Teilraum Hallescher Süden","SR IV",
IF('LB II'!D18="SR V = Teilraum Hallescher Westen","SR V",
IF('LB II'!D18="SRÜ = sozialraumübergreifend = Stadtweite Angebote","SRÜ",
""))))))</f>
        <v/>
      </c>
      <c r="I16" s="378">
        <f>'LB II'!H128</f>
        <v>0</v>
      </c>
      <c r="J16" s="378">
        <f>'LB II'!I128</f>
        <v>0</v>
      </c>
      <c r="K16" s="382">
        <f>'LB II'!J128</f>
        <v>0</v>
      </c>
    </row>
    <row r="17" spans="2:11" ht="15" customHeight="1" x14ac:dyDescent="0.2">
      <c r="B17" s="367"/>
      <c r="C17" s="371"/>
      <c r="D17" s="372"/>
      <c r="E17" s="372"/>
      <c r="F17" s="372"/>
      <c r="G17" s="373"/>
      <c r="H17" s="375"/>
      <c r="I17" s="379"/>
      <c r="J17" s="379"/>
      <c r="K17" s="383"/>
    </row>
    <row r="18" spans="2:11" ht="15" customHeight="1" x14ac:dyDescent="0.2">
      <c r="B18" s="366" t="s">
        <v>157</v>
      </c>
      <c r="C18" s="368" t="str">
        <f>IF('LB III'!D14&lt;&gt;0,'LB III'!D14,"")</f>
        <v>xxx</v>
      </c>
      <c r="D18" s="369"/>
      <c r="E18" s="369"/>
      <c r="F18" s="369"/>
      <c r="G18" s="370"/>
      <c r="H18" s="374" t="str">
        <f>IF('LB III'!D18="SR I = Teilraum Innere Stadt","SR I",
IF('LB III'!D18="SR II = Teilraum Hallescher Norden","SR II",
IF('LB III'!D18="SR III = Teilraum Hallescher Osten","SR III",
IF('LB III'!D18="SR IV = Teilraum Hallescher Süden","SR IV",
IF('LB III'!D18="SR V = Teilraum Hallescher Westen","SR V",
IF('LB III'!D18="SRÜ = sozialraumübergreifend = Stadtweite Angebote","SRÜ",
""))))))</f>
        <v/>
      </c>
      <c r="I18" s="378">
        <f>'LB III'!H128</f>
        <v>0</v>
      </c>
      <c r="J18" s="378">
        <f>'LB III'!I128</f>
        <v>0</v>
      </c>
      <c r="K18" s="382">
        <f>'LB III'!J128</f>
        <v>0</v>
      </c>
    </row>
    <row r="19" spans="2:11" ht="15" customHeight="1" x14ac:dyDescent="0.2">
      <c r="B19" s="367"/>
      <c r="C19" s="371"/>
      <c r="D19" s="372"/>
      <c r="E19" s="372"/>
      <c r="F19" s="372"/>
      <c r="G19" s="373"/>
      <c r="H19" s="375"/>
      <c r="I19" s="379"/>
      <c r="J19" s="379"/>
      <c r="K19" s="383"/>
    </row>
    <row r="20" spans="2:11" ht="15" customHeight="1" x14ac:dyDescent="0.2">
      <c r="B20" s="366" t="s">
        <v>158</v>
      </c>
      <c r="C20" s="368" t="str">
        <f>IF('LB IV'!D14&lt;&gt;0,'LB IV'!D14,"")</f>
        <v>xxx</v>
      </c>
      <c r="D20" s="369"/>
      <c r="E20" s="369"/>
      <c r="F20" s="369"/>
      <c r="G20" s="370"/>
      <c r="H20" s="374" t="str">
        <f>IF('LB IV'!D18="SR I = Teilraum Innere Stadt","SR I",
IF('LB IV'!D18="SR II = Teilraum Hallescher Norden","SR II",
IF('LB IV'!D18="SR III = Teilraum Hallescher Osten","SR III",
IF('LB IV'!D18="SR IV = Teilraum Hallescher Süden","SR IV",
IF('LB IV'!D18="SR V = Teilraum Hallescher Westen","SR V",
IF('LB IV'!D18="SRÜ = sozialraumübergreifend = Stadtweite Angebote","SRÜ",
""))))))</f>
        <v/>
      </c>
      <c r="I20" s="378">
        <f>'LB IV'!H128</f>
        <v>0</v>
      </c>
      <c r="J20" s="378">
        <f>'LB IV'!I128</f>
        <v>0</v>
      </c>
      <c r="K20" s="382">
        <f>'LB IV'!J128</f>
        <v>0</v>
      </c>
    </row>
    <row r="21" spans="2:11" ht="15" customHeight="1" x14ac:dyDescent="0.2">
      <c r="B21" s="367"/>
      <c r="C21" s="371"/>
      <c r="D21" s="372"/>
      <c r="E21" s="372"/>
      <c r="F21" s="372"/>
      <c r="G21" s="373"/>
      <c r="H21" s="375"/>
      <c r="I21" s="379"/>
      <c r="J21" s="379"/>
      <c r="K21" s="383"/>
    </row>
    <row r="22" spans="2:11" ht="15" customHeight="1" x14ac:dyDescent="0.2">
      <c r="B22" s="366" t="s">
        <v>159</v>
      </c>
      <c r="C22" s="368" t="str">
        <f>IF('LB V'!D14&lt;&gt;0,'LB V'!D14,"")</f>
        <v>xxx</v>
      </c>
      <c r="D22" s="369"/>
      <c r="E22" s="369"/>
      <c r="F22" s="369"/>
      <c r="G22" s="370"/>
      <c r="H22" s="374" t="str">
        <f>IF('LB V'!D18="SR I = Teilraum Innere Stadt","SR I",
IF('LB V'!D18="SR II = Teilraum Hallescher Norden","SR II",
IF('LB V'!D18="SR III = Teilraum Hallescher Osten","SR III",
IF('LB V'!D18="SR IV = Teilraum Hallescher Süden","SR IV",
IF('LB V'!D18="SR V = Teilraum Hallescher Westen","SR V",
IF('LB V'!D18="SRÜ = sozialraumübergreifend = Stadtweite Angebote","SRÜ",
""))))))</f>
        <v/>
      </c>
      <c r="I22" s="378">
        <f>'LB V'!H128</f>
        <v>0</v>
      </c>
      <c r="J22" s="378">
        <f>'LB V'!I128</f>
        <v>0</v>
      </c>
      <c r="K22" s="382">
        <f>'LB V'!J128</f>
        <v>0</v>
      </c>
    </row>
    <row r="23" spans="2:11" ht="15" customHeight="1" x14ac:dyDescent="0.2">
      <c r="B23" s="367"/>
      <c r="C23" s="371"/>
      <c r="D23" s="372"/>
      <c r="E23" s="372"/>
      <c r="F23" s="372"/>
      <c r="G23" s="373"/>
      <c r="H23" s="375"/>
      <c r="I23" s="379"/>
      <c r="J23" s="379"/>
      <c r="K23" s="383"/>
    </row>
    <row r="24" spans="2:11" ht="15" customHeight="1" x14ac:dyDescent="0.2">
      <c r="B24" s="366" t="s">
        <v>269</v>
      </c>
      <c r="C24" s="368" t="str">
        <f>IF('LB V'!D14&lt;&gt;0,'LB V a'!D14,"")</f>
        <v>xxx</v>
      </c>
      <c r="D24" s="369"/>
      <c r="E24" s="369"/>
      <c r="F24" s="369"/>
      <c r="G24" s="370"/>
      <c r="H24" s="374" t="str">
        <f>IF('LB V a'!D18="SR I = Teilraum Innere Stadt","SR I",
IF('LB V a'!D18="SR II = Teilraum Hallescher Norden","SR II",
IF('LB V a'!D18="SR III = Teilraum Hallescher Osten","SR III",
IF('LB V a'!D18="SR IV = Teilraum Hallescher Süden","SR IV",
IF('LB V a'!D18="SR V = Teilraum Hallescher Westen","SR V",
IF('LB V a'!D18="SRÜ = sozialraumübergreifend = Stadtweite Angebote","SRÜ",
""))))))</f>
        <v/>
      </c>
      <c r="I24" s="376">
        <f>'LB V a'!H128</f>
        <v>0</v>
      </c>
      <c r="J24" s="378">
        <f>'LB V a'!I128</f>
        <v>0</v>
      </c>
      <c r="K24" s="380">
        <f>'LB V a'!J128</f>
        <v>0</v>
      </c>
    </row>
    <row r="25" spans="2:11" ht="15" customHeight="1" x14ac:dyDescent="0.2">
      <c r="B25" s="367"/>
      <c r="C25" s="371"/>
      <c r="D25" s="372"/>
      <c r="E25" s="372"/>
      <c r="F25" s="372"/>
      <c r="G25" s="373"/>
      <c r="H25" s="375"/>
      <c r="I25" s="377"/>
      <c r="J25" s="379"/>
      <c r="K25" s="381"/>
    </row>
    <row r="26" spans="2:11" ht="15" customHeight="1" x14ac:dyDescent="0.2">
      <c r="B26" s="366" t="s">
        <v>160</v>
      </c>
      <c r="C26" s="368" t="str">
        <f>IF('LB VI'!D14&lt;&gt;0,'LB VI'!D14,"")</f>
        <v>xxx</v>
      </c>
      <c r="D26" s="369"/>
      <c r="E26" s="369"/>
      <c r="F26" s="369"/>
      <c r="G26" s="370"/>
      <c r="H26" s="374" t="str">
        <f>IF('LB VI'!D18="SR I = Teilraum Innere Stadt","SR I",
IF('LB VI'!D18="SR II = Teilraum Hallescher Norden","SR II",
IF('LB VI'!D18="SR III = Teilraum Hallescher Osten","SR III",
IF('LB VI'!D18="SR IV = Teilraum Hallescher Süden","SR IV",
IF('LB VI'!D18="SR V = Teilraum Hallescher Westen","SR V",
IF('LB VI'!D18="SRÜ = sozialraumübergreifend = Stadtweite Angebote","SRÜ",
""))))))</f>
        <v/>
      </c>
      <c r="I26" s="378">
        <f>'LB VI'!H128</f>
        <v>0</v>
      </c>
      <c r="J26" s="378">
        <f>'LB VI'!I128</f>
        <v>0</v>
      </c>
      <c r="K26" s="382">
        <f>'LB VI'!J128</f>
        <v>0</v>
      </c>
    </row>
    <row r="27" spans="2:11" ht="15" customHeight="1" x14ac:dyDescent="0.2">
      <c r="B27" s="367"/>
      <c r="C27" s="371"/>
      <c r="D27" s="372"/>
      <c r="E27" s="372"/>
      <c r="F27" s="372"/>
      <c r="G27" s="373"/>
      <c r="H27" s="375"/>
      <c r="I27" s="379"/>
      <c r="J27" s="379"/>
      <c r="K27" s="383"/>
    </row>
    <row r="28" spans="2:11" ht="15" customHeight="1" x14ac:dyDescent="0.2">
      <c r="B28" s="366" t="s">
        <v>161</v>
      </c>
      <c r="C28" s="368" t="str">
        <f>IF('LB VII'!D14&lt;&gt;0,'LB VII'!D14,"")</f>
        <v>xxx</v>
      </c>
      <c r="D28" s="369"/>
      <c r="E28" s="369"/>
      <c r="F28" s="369"/>
      <c r="G28" s="370"/>
      <c r="H28" s="374" t="str">
        <f>IF('LB VII'!D18="SR I = Teilraum Innere Stadt","SR I",
IF('LB VII'!D18="SR II = Teilraum Hallescher Norden","SR II",
IF('LB VII'!D18="SR III = Teilraum Hallescher Osten","SR III",
IF('LB VII'!D18="SR IV = Teilraum Hallescher Süden","SR IV",
IF('LB VII'!D18="SR V = Teilraum Hallescher Westen","SR V",
IF('LB VII'!D18="SRÜ = sozialraumübergreifend = Stadtweite Angebote","SRÜ",
""))))))</f>
        <v/>
      </c>
      <c r="I28" s="378">
        <f>'LB VII'!H128</f>
        <v>0</v>
      </c>
      <c r="J28" s="378">
        <f>'LB VII'!I128</f>
        <v>0</v>
      </c>
      <c r="K28" s="382">
        <f>'LB VII'!J128</f>
        <v>0</v>
      </c>
    </row>
    <row r="29" spans="2:11" ht="15" customHeight="1" x14ac:dyDescent="0.2">
      <c r="B29" s="367"/>
      <c r="C29" s="371"/>
      <c r="D29" s="372"/>
      <c r="E29" s="372"/>
      <c r="F29" s="372"/>
      <c r="G29" s="373"/>
      <c r="H29" s="375"/>
      <c r="I29" s="379"/>
      <c r="J29" s="379"/>
      <c r="K29" s="383"/>
    </row>
    <row r="30" spans="2:11" ht="15" customHeight="1" x14ac:dyDescent="0.2">
      <c r="B30" s="366" t="s">
        <v>162</v>
      </c>
      <c r="C30" s="368" t="str">
        <f>IF('LB VIII'!D14&lt;&gt;0,'LB VIII'!D14,"")</f>
        <v>xxx</v>
      </c>
      <c r="D30" s="369"/>
      <c r="E30" s="369"/>
      <c r="F30" s="369"/>
      <c r="G30" s="370"/>
      <c r="H30" s="374" t="str">
        <f>IF('LB VIII'!D18="SR I = Teilraum Innere Stadt","SR I",
IF('LB VIII'!D18="SR II = Teilraum Hallescher Norden","SR II",
IF('LB VIII'!D18="SR III = Teilraum Hallescher Osten","SR III",
IF('LB VIII'!D18="SR IV = Teilraum Hallescher Süden","SR IV",
IF('LB VIII'!D18="SR V = Teilraum Hallescher Westen","SR V",
IF('LB VIII'!D18="SRÜ = sozialraumübergreifend = Stadtweite Angebote","SRÜ",
""))))))</f>
        <v/>
      </c>
      <c r="I30" s="378">
        <f>'LB VIII'!H128</f>
        <v>0</v>
      </c>
      <c r="J30" s="378">
        <f>'LB VIII'!I128</f>
        <v>0</v>
      </c>
      <c r="K30" s="382">
        <f>'LB VIII'!J128</f>
        <v>0</v>
      </c>
    </row>
    <row r="31" spans="2:11" ht="15" customHeight="1" x14ac:dyDescent="0.2">
      <c r="B31" s="367"/>
      <c r="C31" s="371"/>
      <c r="D31" s="372"/>
      <c r="E31" s="372"/>
      <c r="F31" s="372"/>
      <c r="G31" s="373"/>
      <c r="H31" s="375"/>
      <c r="I31" s="379"/>
      <c r="J31" s="379"/>
      <c r="K31" s="383"/>
    </row>
    <row r="32" spans="2:11" ht="15" customHeight="1" x14ac:dyDescent="0.2">
      <c r="B32" s="415" t="s">
        <v>123</v>
      </c>
      <c r="C32" s="384" t="str">
        <f>IF('LB a'!D16&lt;&gt;0,'LB a'!D16,"")</f>
        <v>xxx</v>
      </c>
      <c r="D32" s="385"/>
      <c r="E32" s="385"/>
      <c r="F32" s="386"/>
      <c r="G32" s="390" t="str">
        <f>IF('LB a'!D14&lt;&gt;0,'LB a'!D14,"")</f>
        <v/>
      </c>
      <c r="H32" s="390" t="str">
        <f>IF('LB a'!D20="SR I = Teilraum Innere Stadt","SR I",
IF('LB a'!D20="SR II = Teilraum Hallescher Norden","SR II",
IF('LB a'!D20="SR III = Teilraum Hallescher Osten","SR III",
IF('LB a'!D20="SR IV = Teilraum Hallescher Süden","SR IV",
IF('LB a'!D20="SR V = Teilraum Hallescher Westen","SR V",
IF('LB a'!D20="SRÜ = sozialraumübergreifend = Stadtweite Angebote","SRÜ",
""))))))</f>
        <v/>
      </c>
      <c r="I32" s="394">
        <f>'LB a'!H128</f>
        <v>0</v>
      </c>
      <c r="J32" s="394">
        <f>'LB a'!I128</f>
        <v>0</v>
      </c>
      <c r="K32" s="392">
        <f>'LB a'!J128</f>
        <v>0</v>
      </c>
    </row>
    <row r="33" spans="2:11" ht="15" customHeight="1" x14ac:dyDescent="0.2">
      <c r="B33" s="416"/>
      <c r="C33" s="387"/>
      <c r="D33" s="388"/>
      <c r="E33" s="388"/>
      <c r="F33" s="389"/>
      <c r="G33" s="391"/>
      <c r="H33" s="391"/>
      <c r="I33" s="395"/>
      <c r="J33" s="395"/>
      <c r="K33" s="393"/>
    </row>
    <row r="34" spans="2:11" ht="15" customHeight="1" x14ac:dyDescent="0.2">
      <c r="B34" s="415" t="s">
        <v>124</v>
      </c>
      <c r="C34" s="384" t="str">
        <f>IF('LB b'!D16&lt;&gt;0,'LB b'!D16,"")</f>
        <v>xxx</v>
      </c>
      <c r="D34" s="385"/>
      <c r="E34" s="385"/>
      <c r="F34" s="386"/>
      <c r="G34" s="390" t="str">
        <f>IF('LB b'!D14&lt;&gt;0,'LB b'!D14,"")</f>
        <v/>
      </c>
      <c r="H34" s="390" t="str">
        <f>IF('LB b'!D20="SR I = Teilraum Innere Stadt","SR I",
IF('LB b'!D20="SR II = Teilraum Hallescher Norden","SR II",
IF('LB b'!D20="SR III = Teilraum Hallescher Osten","SR III",
IF('LB b'!D20="SR IV = Teilraum Hallescher Süden","SR IV",
IF('LB b'!D20="SR V = Teilraum Hallescher Westen","SR V",
IF('LB b'!D20="SRÜ = sozialraumübergreifend = Stadtweite Angebote","SRÜ",
""))))))</f>
        <v/>
      </c>
      <c r="I34" s="394">
        <f>'LB b'!H128</f>
        <v>0</v>
      </c>
      <c r="J34" s="394">
        <f>'LB b'!I128</f>
        <v>0</v>
      </c>
      <c r="K34" s="392">
        <f>'LB b'!J128</f>
        <v>0</v>
      </c>
    </row>
    <row r="35" spans="2:11" ht="15" customHeight="1" x14ac:dyDescent="0.2">
      <c r="B35" s="416"/>
      <c r="C35" s="387"/>
      <c r="D35" s="388"/>
      <c r="E35" s="388"/>
      <c r="F35" s="389"/>
      <c r="G35" s="391"/>
      <c r="H35" s="391"/>
      <c r="I35" s="395"/>
      <c r="J35" s="395"/>
      <c r="K35" s="393"/>
    </row>
    <row r="36" spans="2:11" ht="15" customHeight="1" x14ac:dyDescent="0.2">
      <c r="B36" s="415" t="s">
        <v>125</v>
      </c>
      <c r="C36" s="384" t="str">
        <f>IF('LB c'!D16&lt;&gt;0,'LB c'!D16,"")</f>
        <v>xxx</v>
      </c>
      <c r="D36" s="385"/>
      <c r="E36" s="385"/>
      <c r="F36" s="386"/>
      <c r="G36" s="390" t="str">
        <f>IF('LB c'!D14&lt;&gt;0,'LB c'!D14,"")</f>
        <v/>
      </c>
      <c r="H36" s="390" t="str">
        <f>IF('LB c'!D20="SR I = Teilraum Innere Stadt","SR I",
IF('LB c'!D20="SR II = Teilraum Hallescher Norden","SR II",
IF('LB c'!D20="SR III = Teilraum Hallescher Osten","SR III",
IF('LB c'!D20="SR IV = Teilraum Hallescher Süden","SR IV",
IF('LB c'!D20="SR V = Teilraum Hallescher Westen","SR V",
IF('LB c'!D20="SRÜ = sozialraumübergreifend = Stadtweite Angebote","SRÜ",
""))))))</f>
        <v/>
      </c>
      <c r="I36" s="394">
        <f>'LB c'!H128</f>
        <v>0</v>
      </c>
      <c r="J36" s="394">
        <f>'LB c'!I128</f>
        <v>0</v>
      </c>
      <c r="K36" s="392">
        <f>'LB c'!J128</f>
        <v>0</v>
      </c>
    </row>
    <row r="37" spans="2:11" ht="15" customHeight="1" x14ac:dyDescent="0.2">
      <c r="B37" s="416"/>
      <c r="C37" s="387"/>
      <c r="D37" s="388"/>
      <c r="E37" s="388"/>
      <c r="F37" s="389"/>
      <c r="G37" s="391"/>
      <c r="H37" s="391"/>
      <c r="I37" s="395"/>
      <c r="J37" s="395"/>
      <c r="K37" s="393"/>
    </row>
    <row r="38" spans="2:11" ht="15" customHeight="1" thickBot="1" x14ac:dyDescent="0.25">
      <c r="B38" s="57"/>
      <c r="C38" s="423" t="s">
        <v>37</v>
      </c>
      <c r="D38" s="423"/>
      <c r="E38" s="423"/>
      <c r="F38" s="423"/>
      <c r="G38" s="424"/>
      <c r="H38" s="59" t="s">
        <v>38</v>
      </c>
      <c r="I38" s="60">
        <f>SUM(I12:I37)</f>
        <v>0</v>
      </c>
      <c r="J38" s="60">
        <f>SUM(J12:J37)</f>
        <v>0</v>
      </c>
      <c r="K38" s="61">
        <f>SUM(K12:K37)</f>
        <v>0</v>
      </c>
    </row>
    <row r="39" spans="2:11" ht="15" customHeight="1" thickBot="1" x14ac:dyDescent="0.25"/>
    <row r="40" spans="2:11" ht="15" customHeight="1" x14ac:dyDescent="0.2">
      <c r="B40" s="425" t="s">
        <v>39</v>
      </c>
      <c r="C40" s="426"/>
      <c r="D40" s="426"/>
      <c r="E40" s="426"/>
      <c r="F40" s="426"/>
      <c r="G40" s="426"/>
      <c r="H40" s="426"/>
      <c r="I40" s="403" t="s">
        <v>36</v>
      </c>
      <c r="J40" s="403"/>
      <c r="K40" s="404"/>
    </row>
    <row r="41" spans="2:11" ht="15" customHeight="1" x14ac:dyDescent="0.2">
      <c r="B41" s="427"/>
      <c r="C41" s="428"/>
      <c r="D41" s="428"/>
      <c r="E41" s="428"/>
      <c r="F41" s="428"/>
      <c r="G41" s="428"/>
      <c r="H41" s="428"/>
      <c r="I41" s="78">
        <f>I11</f>
        <v>2024</v>
      </c>
      <c r="J41" s="78" t="str">
        <f>J11</f>
        <v>Jahr</v>
      </c>
      <c r="K41" s="134" t="str">
        <f>K11</f>
        <v>Jahr</v>
      </c>
    </row>
    <row r="42" spans="2:11" ht="15" customHeight="1" x14ac:dyDescent="0.2">
      <c r="B42" s="56"/>
      <c r="C42" s="436" t="s">
        <v>40</v>
      </c>
      <c r="D42" s="436"/>
      <c r="E42" s="436"/>
      <c r="F42" s="436"/>
      <c r="G42" s="436"/>
      <c r="H42" s="436"/>
      <c r="I42" s="71">
        <f>'LB I'!H76+'LB IA'!H76+'LB II'!H76+'LB III'!H76+'LB IV'!H76+'LB V'!H76+'LB V a'!H76+'LB VI'!H76+'LB VII'!H76+'LB VIII'!H76+'LB a'!H76+'LB b'!H76+'LB c'!H76</f>
        <v>0</v>
      </c>
      <c r="J42" s="71">
        <f>'LB I'!I76+'LB IA'!I76+'LB II'!I76+'LB III'!I76+'LB IV'!I76+'LB V'!I76+'LB V a'!I76+'LB VI'!I76+'LB VII'!I76+'LB VIII'!I76+'LB a'!I76+'LB b'!I76+'LB c'!I76</f>
        <v>0</v>
      </c>
      <c r="K42" s="69">
        <f>'LB I'!J76+'LB IA'!J76+'LB II'!J76+'LB III'!J76+'LB IV'!J76+'LB V'!J76+'LB V a'!J76+'LB VI'!J76+'LB VII'!J76+'LB VIII'!J76+'LB a'!J76+'LB b'!J76+'LB c'!J76</f>
        <v>0</v>
      </c>
    </row>
    <row r="43" spans="2:11" ht="15" customHeight="1" x14ac:dyDescent="0.2">
      <c r="B43" s="56"/>
      <c r="C43" s="437" t="s">
        <v>41</v>
      </c>
      <c r="D43" s="437"/>
      <c r="E43" s="437"/>
      <c r="F43" s="437"/>
      <c r="G43" s="437"/>
      <c r="H43" s="437"/>
      <c r="I43" s="71">
        <f>'LB I'!H85+'LB IA'!H85+'LB II'!H85+'LB III'!H85+'LB IV'!H85+'LB V'!H85+'LB V a'!H85+'LB VI'!H85+'LB VII'!H85+'LB VIII'!H85+'LB a'!H85+'LB b'!H85+'LB c'!H85</f>
        <v>0</v>
      </c>
      <c r="J43" s="71">
        <f>'LB I'!I85+'LB IA'!I85+'LB II'!I85+'LB III'!I85+'LB IV'!I85+'LB V'!I85+'LB V a'!I85+'LB VI'!I85+'LB VII'!I85+'LB VIII'!I85+'LB a'!I85+'LB b'!I85+'LB c'!I85</f>
        <v>0</v>
      </c>
      <c r="K43" s="69">
        <f>'LB I'!J85+'LB IA'!J85+'LB II'!J85+'LB III'!J85+'LB IV'!J85+'LB V'!J85+'LB V a'!J85+'LB VI'!J85+'LB VII'!J85+'LB VIII'!J85+'LB a'!J85+'LB b'!J85+'LB c'!J85</f>
        <v>0</v>
      </c>
    </row>
    <row r="44" spans="2:11" ht="15" customHeight="1" x14ac:dyDescent="0.2">
      <c r="B44" s="56"/>
      <c r="C44" s="260"/>
      <c r="D44" s="260"/>
      <c r="E44" s="260"/>
      <c r="F44" s="260"/>
      <c r="G44" s="260"/>
      <c r="H44" s="260"/>
      <c r="I44" s="76"/>
      <c r="J44" s="76"/>
      <c r="K44" s="77"/>
    </row>
    <row r="45" spans="2:11" ht="15" customHeight="1" thickBot="1" x14ac:dyDescent="0.25">
      <c r="B45" s="57"/>
      <c r="C45" s="58"/>
      <c r="D45" s="58"/>
      <c r="E45" s="58"/>
      <c r="F45" s="58"/>
      <c r="G45" s="58"/>
      <c r="H45" s="62" t="s">
        <v>38</v>
      </c>
      <c r="I45" s="60">
        <f>SUM(I42:I44)</f>
        <v>0</v>
      </c>
      <c r="J45" s="60">
        <f>SUM(J42:J44)</f>
        <v>0</v>
      </c>
      <c r="K45" s="61">
        <f>SUM(K42:K44)</f>
        <v>0</v>
      </c>
    </row>
    <row r="46" spans="2:11" ht="15" customHeight="1" thickBot="1" x14ac:dyDescent="0.25"/>
    <row r="47" spans="2:11" ht="15" customHeight="1" x14ac:dyDescent="0.2">
      <c r="B47" s="425" t="s">
        <v>42</v>
      </c>
      <c r="C47" s="426"/>
      <c r="D47" s="426"/>
      <c r="E47" s="426"/>
      <c r="F47" s="426"/>
      <c r="G47" s="426"/>
      <c r="H47" s="426"/>
      <c r="I47" s="403" t="s">
        <v>36</v>
      </c>
      <c r="J47" s="403"/>
      <c r="K47" s="404"/>
    </row>
    <row r="48" spans="2:11" ht="15" customHeight="1" x14ac:dyDescent="0.2">
      <c r="B48" s="427"/>
      <c r="C48" s="428"/>
      <c r="D48" s="428"/>
      <c r="E48" s="428"/>
      <c r="F48" s="428"/>
      <c r="G48" s="428"/>
      <c r="H48" s="428"/>
      <c r="I48" s="78">
        <f>I11</f>
        <v>2024</v>
      </c>
      <c r="J48" s="78" t="str">
        <f>J11</f>
        <v>Jahr</v>
      </c>
      <c r="K48" s="134" t="str">
        <f>K11</f>
        <v>Jahr</v>
      </c>
    </row>
    <row r="49" spans="2:11" ht="15" customHeight="1" x14ac:dyDescent="0.2">
      <c r="B49" s="56"/>
      <c r="C49" s="431" t="s">
        <v>51</v>
      </c>
      <c r="D49" s="432"/>
      <c r="E49" s="432"/>
      <c r="F49" s="432"/>
      <c r="G49" s="432"/>
      <c r="H49" s="433"/>
      <c r="I49" s="71">
        <f>SUM(I50:I53)</f>
        <v>0</v>
      </c>
      <c r="J49" s="71">
        <f>SUM(J50:J53)</f>
        <v>0</v>
      </c>
      <c r="K49" s="69">
        <f>SUM(K50:K53)</f>
        <v>0</v>
      </c>
    </row>
    <row r="50" spans="2:11" ht="15" customHeight="1" x14ac:dyDescent="0.2">
      <c r="B50" s="56"/>
      <c r="C50" s="429"/>
      <c r="D50" s="430"/>
      <c r="E50" s="434" t="s">
        <v>43</v>
      </c>
      <c r="F50" s="434"/>
      <c r="G50" s="434"/>
      <c r="H50" s="435"/>
      <c r="I50" s="65">
        <f>'LB I'!H129+'LB IA'!H130+'LB II'!H130+'LB III'!H130+'LB IV'!H130+'LB V'!H130+'LB V a'!H130+'LB VI'!H130+'LB VII'!H130+'LB VIII'!H130+'LB a'!H130+'LB b'!H130+'LB c'!H130</f>
        <v>0</v>
      </c>
      <c r="J50" s="65">
        <f>'LB I'!I129+'LB IA'!I130+'LB II'!I130+'LB III'!I130+'LB IV'!I130+'LB V'!I130+'LB V a'!I130+'LB VI'!I130+'LB VII'!I130+'LB VIII'!I130+'LB a'!I130+'LB b'!I130+'LB c'!I130</f>
        <v>0</v>
      </c>
      <c r="K50" s="66">
        <f>'LB I'!J129+'LB IA'!J130+'LB II'!J130+'LB III'!J130+'LB IV'!J130+'LB V'!J130+'LB V a'!J130+'LB VI'!J130+'LB VII'!J130+'LB VIII'!J130+'LB a'!J130+'LB b'!J130+'LB c'!J130</f>
        <v>0</v>
      </c>
    </row>
    <row r="51" spans="2:11" ht="15" customHeight="1" x14ac:dyDescent="0.2">
      <c r="B51" s="56"/>
      <c r="C51" s="429"/>
      <c r="D51" s="430"/>
      <c r="E51" s="434" t="s">
        <v>46</v>
      </c>
      <c r="F51" s="434"/>
      <c r="G51" s="434"/>
      <c r="H51" s="435"/>
      <c r="I51" s="65">
        <f>'LB I'!H130+'LB IA'!H131+'LB II'!H131+'LB III'!H131+'LB IV'!H131+'LB V'!H131+'LB V a'!H131+'LB VI'!H131+'LB VII'!H131+'LB VIII'!H131+'LB a'!H131+'LB b'!H131+'LB c'!H131</f>
        <v>0</v>
      </c>
      <c r="J51" s="65">
        <f>'LB I'!I130+'LB IA'!I131+'LB II'!I131+'LB III'!I131+'LB IV'!I131+'LB V'!I131+'LB V a'!I131+'LB VI'!I131+'LB VII'!I131+'LB VIII'!I131+'LB a'!I131+'LB b'!I131+'LB c'!I131</f>
        <v>0</v>
      </c>
      <c r="K51" s="66">
        <f>'LB I'!J130+'LB IA'!J131+'LB II'!J131+'LB III'!J131+'LB IV'!J131+'LB V'!J131+'LB V a'!J131+'LB VI'!J131+'LB VII'!J131+'LB VIII'!J131+'LB a'!J131+'LB b'!J131+'LB c'!J131</f>
        <v>0</v>
      </c>
    </row>
    <row r="52" spans="2:11" ht="15" customHeight="1" x14ac:dyDescent="0.2">
      <c r="B52" s="56"/>
      <c r="C52" s="429"/>
      <c r="D52" s="430"/>
      <c r="E52" s="434" t="s">
        <v>44</v>
      </c>
      <c r="F52" s="434"/>
      <c r="G52" s="434"/>
      <c r="H52" s="435"/>
      <c r="I52" s="65">
        <f>'LB I'!H136+'LB IA'!H137+'LB II'!H137+'LB III'!H137+'LB IV'!H137+'LB V'!H137+'LB V a'!H137+'LB VI'!H137+'LB VII'!H137+'LB VIII'!H137+'LB a'!H137+'LB b'!H137+'LB c'!H137</f>
        <v>0</v>
      </c>
      <c r="J52" s="65">
        <f>'LB I'!I136+'LB IA'!I137+'LB II'!I137+'LB III'!I137+'LB IV'!I137+'LB V'!I137+'LB V a'!I137+'LB VI'!I137+'LB VII'!I137+'LB VIII'!I137+'LB a'!I137+'LB b'!I137+'LB c'!I137</f>
        <v>0</v>
      </c>
      <c r="K52" s="66">
        <f>'LB I'!J136+'LB IA'!J137+'LB II'!J137+'LB III'!J137+'LB IV'!J137+'LB V'!J137+'LB V a'!J137+'LB VI'!J137+'LB VII'!J137+'LB VIII'!J137+'LB a'!J137+'LB b'!J137+'LB c'!J137</f>
        <v>0</v>
      </c>
    </row>
    <row r="53" spans="2:11" ht="15" customHeight="1" x14ac:dyDescent="0.2">
      <c r="B53" s="56"/>
      <c r="C53" s="438"/>
      <c r="D53" s="439"/>
      <c r="E53" s="440" t="s">
        <v>45</v>
      </c>
      <c r="F53" s="440"/>
      <c r="G53" s="440"/>
      <c r="H53" s="441"/>
      <c r="I53" s="65">
        <f>'LB I'!H137+'LB IA'!H138+'LB II'!H138+'LB III'!H138+'LB IV'!H138+'LB V'!H138+'LB V a'!H138+'LB VI'!H138+'LB VII'!H138+'LB VIII'!H138+'LB a'!H138+'LB b'!H138+'LB c'!H138</f>
        <v>0</v>
      </c>
      <c r="J53" s="65">
        <f>'LB I'!I137+'LB IA'!I138+'LB II'!I138+'LB III'!I138+'LB IV'!I138+'LB V'!I138+'LB V a'!I138+'LB VI'!I138+'LB VII'!I138+'LB VIII'!I138+'LB a'!I138+'LB b'!I138+'LB c'!I138</f>
        <v>0</v>
      </c>
      <c r="K53" s="66">
        <f>'LB I'!J137+'LB IA'!J138+'LB II'!J138+'LB III'!J138+'LB IV'!J138+'LB V'!J138+'LB V a'!J138+'LB VI'!J138+'LB VII'!J138+'LB VIII'!J138+'LB a'!J138+'LB b'!J138+'LB c'!J138</f>
        <v>0</v>
      </c>
    </row>
    <row r="54" spans="2:11" ht="15" customHeight="1" x14ac:dyDescent="0.2">
      <c r="B54" s="56"/>
      <c r="C54" s="431" t="s">
        <v>47</v>
      </c>
      <c r="D54" s="432"/>
      <c r="E54" s="432"/>
      <c r="F54" s="432"/>
      <c r="G54" s="432"/>
      <c r="H54" s="433"/>
      <c r="I54" s="63">
        <f>SUM(I55:I57)</f>
        <v>0</v>
      </c>
      <c r="J54" s="63">
        <f>SUM(J55:J57)</f>
        <v>0</v>
      </c>
      <c r="K54" s="64">
        <f>SUM(K55:K57)</f>
        <v>0</v>
      </c>
    </row>
    <row r="55" spans="2:11" ht="15" customHeight="1" x14ac:dyDescent="0.2">
      <c r="B55" s="56"/>
      <c r="C55" s="429"/>
      <c r="D55" s="430"/>
      <c r="E55" s="434" t="s">
        <v>48</v>
      </c>
      <c r="F55" s="434"/>
      <c r="G55" s="434"/>
      <c r="H55" s="435"/>
      <c r="I55" s="65">
        <f>'LB I'!H132+'LB IA'!H133+'LB II'!H133+'LB III'!H133+'LB IV'!H133+'LB V'!H133+'LB V a'!H133+'LB VI'!H133+'LB VII'!H133+'LB VIII'!H133+'LB a'!H133+'LB b'!H133+'LB c'!H133</f>
        <v>0</v>
      </c>
      <c r="J55" s="65">
        <f>'LB I'!I132+'LB IA'!I133+'LB II'!I133+'LB III'!I133+'LB IV'!I133+'LB V'!I133+'LB V a'!I133+'LB VI'!I133+'LB VII'!I133+'LB VIII'!I133+'LB a'!I133+'LB b'!I133+'LB c'!I133</f>
        <v>0</v>
      </c>
      <c r="K55" s="66">
        <f>'LB I'!J132+'LB IA'!J133+'LB II'!J133+'LB III'!J133+'LB IV'!J133+'LB V'!J133+'LB V a'!J133+'LB VI'!J133+'LB VII'!J133+'LB VIII'!J133+'LB a'!J133+'LB b'!J133+'LB c'!J133</f>
        <v>0</v>
      </c>
    </row>
    <row r="56" spans="2:11" ht="15" customHeight="1" x14ac:dyDescent="0.2">
      <c r="B56" s="56"/>
      <c r="C56" s="429"/>
      <c r="D56" s="430"/>
      <c r="E56" s="434" t="s">
        <v>49</v>
      </c>
      <c r="F56" s="434"/>
      <c r="G56" s="434"/>
      <c r="H56" s="435"/>
      <c r="I56" s="65">
        <f>'LB I'!H133+'LB IA'!H134+'LB II'!H134+'LB III'!H134+'LB IV'!H134+'LB V'!H134+'LB V a'!H134+'LB VI'!H134+'LB VII'!H134+'LB VIII'!H134+'LB a'!H134+'LB b'!H134+'LB c'!H134</f>
        <v>0</v>
      </c>
      <c r="J56" s="65">
        <f>'LB I'!I133+'LB IA'!I134+'LB II'!I134+'LB III'!I134+'LB IV'!I134+'LB V'!I134+'LB V a'!I134+'LB VI'!I134+'LB VII'!I134+'LB VIII'!I134+'LB a'!I134+'LB b'!I134+'LB c'!I134</f>
        <v>0</v>
      </c>
      <c r="K56" s="66">
        <f>'LB I'!J133+'LB IA'!J134+'LB II'!J134+'LB III'!J134+'LB IV'!J134+'LB V'!J134+'LB V a'!J134+'LB VI'!J134+'LB VII'!J134+'LB VIII'!J134+'LB a'!J134+'LB b'!J134+'LB c'!J134</f>
        <v>0</v>
      </c>
    </row>
    <row r="57" spans="2:11" ht="15" customHeight="1" x14ac:dyDescent="0.2">
      <c r="B57" s="56"/>
      <c r="C57" s="438"/>
      <c r="D57" s="439"/>
      <c r="E57" s="440" t="s">
        <v>50</v>
      </c>
      <c r="F57" s="440"/>
      <c r="G57" s="440"/>
      <c r="H57" s="441"/>
      <c r="I57" s="65">
        <f>'LB I'!H134+'LB IA'!H135+'LB II'!H135+'LB III'!H135+'LB IV'!H135+'LB V'!H135+'LB V a'!H135+'LB VI'!H135+'LB VII'!H135+'LB VIII'!H135+'LB a'!H135+'LB b'!H135+'LB c'!H135</f>
        <v>0</v>
      </c>
      <c r="J57" s="65">
        <f>'LB I'!I134+'LB IA'!I135+'LB II'!I135+'LB III'!I135+'LB IV'!I135+'LB V'!I135+'LB V a'!I135+'LB VI'!I135+'LB VII'!I135+'LB VIII'!I135+'LB a'!I135+'LB b'!I135+'LB c'!I135</f>
        <v>0</v>
      </c>
      <c r="K57" s="66">
        <f>'LB I'!J134+'LB IA'!J135+'LB II'!J135+'LB III'!J135+'LB IV'!J135+'LB V'!J135+'LB V a'!J135+'LB VI'!J135+'LB VII'!J135+'LB VIII'!J135+'LB a'!J135+'LB b'!J135+'LB c'!J135</f>
        <v>0</v>
      </c>
    </row>
    <row r="58" spans="2:11" ht="15" customHeight="1" x14ac:dyDescent="0.2">
      <c r="B58" s="56"/>
      <c r="C58" s="442" t="s">
        <v>79</v>
      </c>
      <c r="D58" s="443"/>
      <c r="E58" s="443"/>
      <c r="F58" s="443"/>
      <c r="G58" s="443"/>
      <c r="H58" s="444"/>
      <c r="I58" s="67">
        <f>'LB I'!H127+'LB IA'!H128+'LB II'!H128+'LB III'!H128+'LB IV'!H128+'LB V'!H128+'LB V a'!H128+'LB VI'!H128+'LB VII'!H128+'LB VIII'!H128+'LB a'!H128+'LB b'!H128+'LB c'!H128</f>
        <v>0</v>
      </c>
      <c r="J58" s="67">
        <f>'LB I'!I127+'LB IA'!I128+'LB II'!I128+'LB III'!I128+'LB IV'!I128+'LB V'!I128+'LB V a'!I128+'LB VI'!I128+'LB VII'!I128+'LB VIII'!I128+'LB a'!I128+'LB b'!I128+'LB c'!I128</f>
        <v>0</v>
      </c>
      <c r="K58" s="68">
        <f>'LB I'!J127+'LB IA'!J128+'LB II'!J128+'LB III'!J128+'LB IV'!J128+'LB V'!J128+'LB V a'!J128+'LB VI'!J128+'LB VII'!J128+'LB VIII'!J128+'LB a'!J128+'LB b'!J128+'LB c'!J128</f>
        <v>0</v>
      </c>
    </row>
    <row r="59" spans="2:11" ht="15" customHeight="1" x14ac:dyDescent="0.2">
      <c r="B59" s="56"/>
      <c r="C59" s="260"/>
      <c r="D59" s="260"/>
      <c r="E59" s="260"/>
      <c r="F59" s="260"/>
      <c r="G59" s="260"/>
      <c r="H59" s="260"/>
      <c r="I59" s="76"/>
      <c r="J59" s="76"/>
      <c r="K59" s="77"/>
    </row>
    <row r="60" spans="2:11" ht="15" customHeight="1" thickBot="1" x14ac:dyDescent="0.25">
      <c r="B60" s="57"/>
      <c r="C60" s="58"/>
      <c r="D60" s="58"/>
      <c r="E60" s="58"/>
      <c r="F60" s="58"/>
      <c r="G60" s="58"/>
      <c r="H60" s="62" t="s">
        <v>38</v>
      </c>
      <c r="I60" s="60">
        <f>I49+I54+I58</f>
        <v>0</v>
      </c>
      <c r="J60" s="60">
        <f>J49+J54+J58</f>
        <v>0</v>
      </c>
      <c r="K60" s="61">
        <f>K49+K54+K58</f>
        <v>0</v>
      </c>
    </row>
  </sheetData>
  <sheetProtection algorithmName="SHA-512" hashValue="DzSI9uwdXDJiiwWW2SbNZCO9vrQ97f41yh8nLKJ0A8Wp/G7/BZRujfvPwpjXKpvszLNA5FD7vvvxjSKIvKQAKQ==" saltValue="hIsE1a9UqiZPiD6xe2aOow==" spinCount="100000" sheet="1" objects="1" scenarios="1" selectLockedCells="1"/>
  <mergeCells count="111">
    <mergeCell ref="C51:D51"/>
    <mergeCell ref="C52:D52"/>
    <mergeCell ref="C53:D53"/>
    <mergeCell ref="E51:H51"/>
    <mergeCell ref="E52:H52"/>
    <mergeCell ref="E53:H53"/>
    <mergeCell ref="C58:H58"/>
    <mergeCell ref="E57:H57"/>
    <mergeCell ref="C57:D57"/>
    <mergeCell ref="C54:H54"/>
    <mergeCell ref="E55:H55"/>
    <mergeCell ref="E56:H56"/>
    <mergeCell ref="C55:D55"/>
    <mergeCell ref="C56:D56"/>
    <mergeCell ref="C38:G38"/>
    <mergeCell ref="B40:H41"/>
    <mergeCell ref="C50:D50"/>
    <mergeCell ref="C49:H49"/>
    <mergeCell ref="E50:H50"/>
    <mergeCell ref="I40:K40"/>
    <mergeCell ref="C42:H42"/>
    <mergeCell ref="C43:H43"/>
    <mergeCell ref="B47:H48"/>
    <mergeCell ref="I47:K47"/>
    <mergeCell ref="B1:K6"/>
    <mergeCell ref="B7:K8"/>
    <mergeCell ref="I10:K10"/>
    <mergeCell ref="H10:H11"/>
    <mergeCell ref="C10:G11"/>
    <mergeCell ref="B10:B11"/>
    <mergeCell ref="B36:B37"/>
    <mergeCell ref="B22:B23"/>
    <mergeCell ref="B26:B27"/>
    <mergeCell ref="B28:B29"/>
    <mergeCell ref="B30:B31"/>
    <mergeCell ref="B12:B13"/>
    <mergeCell ref="B14:B15"/>
    <mergeCell ref="B16:B17"/>
    <mergeCell ref="B18:B19"/>
    <mergeCell ref="B20:B21"/>
    <mergeCell ref="C12:G13"/>
    <mergeCell ref="C14:G15"/>
    <mergeCell ref="C16:G17"/>
    <mergeCell ref="C18:G19"/>
    <mergeCell ref="C20:G21"/>
    <mergeCell ref="B32:B33"/>
    <mergeCell ref="B34:B35"/>
    <mergeCell ref="C22:G23"/>
    <mergeCell ref="H12:H13"/>
    <mergeCell ref="I12:I13"/>
    <mergeCell ref="J12:J13"/>
    <mergeCell ref="K12:K13"/>
    <mergeCell ref="H14:H15"/>
    <mergeCell ref="I14:I15"/>
    <mergeCell ref="J14:J15"/>
    <mergeCell ref="K14:K15"/>
    <mergeCell ref="K26:K27"/>
    <mergeCell ref="H16:H17"/>
    <mergeCell ref="I16:I17"/>
    <mergeCell ref="J16:J17"/>
    <mergeCell ref="H26:H27"/>
    <mergeCell ref="I26:I27"/>
    <mergeCell ref="J26:J27"/>
    <mergeCell ref="K16:K17"/>
    <mergeCell ref="H18:H19"/>
    <mergeCell ref="I18:I19"/>
    <mergeCell ref="J18:J19"/>
    <mergeCell ref="K18:K19"/>
    <mergeCell ref="H28:H29"/>
    <mergeCell ref="I28:I29"/>
    <mergeCell ref="J28:J29"/>
    <mergeCell ref="K28:K29"/>
    <mergeCell ref="H20:H21"/>
    <mergeCell ref="I20:I21"/>
    <mergeCell ref="J20:J21"/>
    <mergeCell ref="K20:K21"/>
    <mergeCell ref="H22:H23"/>
    <mergeCell ref="I22:I23"/>
    <mergeCell ref="J22:J23"/>
    <mergeCell ref="K22:K23"/>
    <mergeCell ref="C36:F37"/>
    <mergeCell ref="G32:G33"/>
    <mergeCell ref="G34:G35"/>
    <mergeCell ref="G36:G37"/>
    <mergeCell ref="K36:K37"/>
    <mergeCell ref="H32:H33"/>
    <mergeCell ref="I32:I33"/>
    <mergeCell ref="J32:J33"/>
    <mergeCell ref="K32:K33"/>
    <mergeCell ref="H34:H35"/>
    <mergeCell ref="I34:I35"/>
    <mergeCell ref="J34:J35"/>
    <mergeCell ref="K34:K35"/>
    <mergeCell ref="H36:H37"/>
    <mergeCell ref="I36:I37"/>
    <mergeCell ref="J36:J37"/>
    <mergeCell ref="C32:F33"/>
    <mergeCell ref="C34:F35"/>
    <mergeCell ref="B24:B25"/>
    <mergeCell ref="C24:G25"/>
    <mergeCell ref="H24:H25"/>
    <mergeCell ref="I24:I25"/>
    <mergeCell ref="J24:J25"/>
    <mergeCell ref="K24:K25"/>
    <mergeCell ref="H30:H31"/>
    <mergeCell ref="I30:I31"/>
    <mergeCell ref="J30:J31"/>
    <mergeCell ref="K30:K31"/>
    <mergeCell ref="C26:G27"/>
    <mergeCell ref="C28:G29"/>
    <mergeCell ref="C30:G31"/>
  </mergeCells>
  <pageMargins left="0.70866141732283472" right="0.70866141732283472" top="0.78740157480314965" bottom="0.78740157480314965" header="0.31496062992125984" footer="0.31496062992125984"/>
  <pageSetup paperSize="9" scale="71" orientation="portrait" verticalDpi="0" r:id="rId1"/>
  <headerFooter>
    <oddHeader>&amp;C&amp;"Arial,Standard"&amp;A</oddHeader>
    <oddFooter>&amp;C&amp;"Arial,Standard"Seite &amp;P von &amp;N</oddFooter>
  </headerFooter>
  <ignoredErrors>
    <ignoredError sqref="C14" formula="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70"/>
  <sheetViews>
    <sheetView showGridLines="0" showRowColHeaders="0" view="pageBreakPreview" zoomScaleNormal="100" zoomScaleSheetLayoutView="100" workbookViewId="0">
      <selection activeCell="B65" sqref="B65:H66"/>
    </sheetView>
  </sheetViews>
  <sheetFormatPr baseColWidth="10" defaultColWidth="11.42578125" defaultRowHeight="15" customHeight="1" x14ac:dyDescent="0.2"/>
  <cols>
    <col min="1" max="1" width="2.5703125" style="146" customWidth="1"/>
    <col min="2" max="2" width="5.42578125" style="146" customWidth="1"/>
    <col min="3" max="3" width="1.85546875" style="146" customWidth="1"/>
    <col min="4" max="5" width="5.42578125" style="146" customWidth="1"/>
    <col min="6" max="6" width="1.85546875" style="146" customWidth="1"/>
    <col min="7" max="7" width="5.42578125" style="146" customWidth="1"/>
    <col min="8" max="12" width="11.42578125" style="146"/>
    <col min="13" max="15" width="11.42578125" style="861"/>
    <col min="16" max="16" width="2.5703125" style="146" customWidth="1"/>
    <col min="17" max="16384" width="11.42578125" style="146"/>
  </cols>
  <sheetData>
    <row r="1" spans="2:15" ht="15" customHeight="1" x14ac:dyDescent="0.2">
      <c r="B1" s="841"/>
      <c r="C1" s="841"/>
      <c r="D1" s="841"/>
      <c r="E1" s="841"/>
      <c r="F1" s="841"/>
      <c r="G1" s="841"/>
      <c r="H1" s="841"/>
      <c r="I1" s="841"/>
      <c r="J1" s="841"/>
      <c r="K1" s="841"/>
      <c r="L1" s="841"/>
      <c r="M1" s="841"/>
      <c r="N1" s="841"/>
      <c r="O1" s="841"/>
    </row>
    <row r="2" spans="2:15" ht="15" customHeight="1" x14ac:dyDescent="0.2">
      <c r="B2" s="841"/>
      <c r="C2" s="841"/>
      <c r="D2" s="841"/>
      <c r="E2" s="841"/>
      <c r="F2" s="841"/>
      <c r="G2" s="841"/>
      <c r="H2" s="841"/>
      <c r="I2" s="841"/>
      <c r="J2" s="841"/>
      <c r="K2" s="841"/>
      <c r="L2" s="841"/>
      <c r="M2" s="841"/>
      <c r="N2" s="841"/>
      <c r="O2" s="841"/>
    </row>
    <row r="3" spans="2:15" ht="15" customHeight="1" x14ac:dyDescent="0.2">
      <c r="B3" s="841"/>
      <c r="C3" s="841"/>
      <c r="D3" s="841"/>
      <c r="E3" s="841"/>
      <c r="F3" s="841"/>
      <c r="G3" s="841"/>
      <c r="H3" s="841"/>
      <c r="I3" s="841"/>
      <c r="J3" s="841"/>
      <c r="K3" s="841"/>
      <c r="L3" s="841"/>
      <c r="M3" s="841"/>
      <c r="N3" s="841"/>
      <c r="O3" s="841"/>
    </row>
    <row r="4" spans="2:15" ht="15" customHeight="1" x14ac:dyDescent="0.2">
      <c r="B4" s="841"/>
      <c r="C4" s="841"/>
      <c r="D4" s="841"/>
      <c r="E4" s="841"/>
      <c r="F4" s="841"/>
      <c r="G4" s="841"/>
      <c r="H4" s="841"/>
      <c r="I4" s="841"/>
      <c r="J4" s="841"/>
      <c r="K4" s="841"/>
      <c r="L4" s="841"/>
      <c r="M4" s="841"/>
      <c r="N4" s="841"/>
      <c r="O4" s="841"/>
    </row>
    <row r="5" spans="2:15" ht="15" customHeight="1" x14ac:dyDescent="0.2">
      <c r="B5" s="841"/>
      <c r="C5" s="841"/>
      <c r="D5" s="841"/>
      <c r="E5" s="841"/>
      <c r="F5" s="841"/>
      <c r="G5" s="841"/>
      <c r="H5" s="841"/>
      <c r="I5" s="841"/>
      <c r="J5" s="841"/>
      <c r="K5" s="841"/>
      <c r="L5" s="841"/>
      <c r="M5" s="841"/>
      <c r="N5" s="841"/>
      <c r="O5" s="841"/>
    </row>
    <row r="6" spans="2:15" ht="15" customHeight="1" thickBot="1" x14ac:dyDescent="0.25">
      <c r="B6" s="841"/>
      <c r="C6" s="841"/>
      <c r="D6" s="841"/>
      <c r="E6" s="841"/>
      <c r="F6" s="841"/>
      <c r="G6" s="841"/>
      <c r="H6" s="841"/>
      <c r="I6" s="841"/>
      <c r="J6" s="841"/>
      <c r="K6" s="841"/>
      <c r="L6" s="841"/>
      <c r="M6" s="841"/>
      <c r="N6" s="841"/>
      <c r="O6" s="841"/>
    </row>
    <row r="7" spans="2:15" ht="15" customHeight="1" x14ac:dyDescent="0.2">
      <c r="B7" s="842" t="s">
        <v>286</v>
      </c>
      <c r="C7" s="843"/>
      <c r="D7" s="843"/>
      <c r="E7" s="843"/>
      <c r="F7" s="843"/>
      <c r="G7" s="843"/>
      <c r="H7" s="843"/>
      <c r="I7" s="843"/>
      <c r="J7" s="843"/>
      <c r="K7" s="843"/>
      <c r="L7" s="843"/>
      <c r="M7" s="843"/>
      <c r="N7" s="843"/>
      <c r="O7" s="844"/>
    </row>
    <row r="8" spans="2:15" ht="15" customHeight="1" thickBot="1" x14ac:dyDescent="0.25">
      <c r="B8" s="845"/>
      <c r="C8" s="846"/>
      <c r="D8" s="846"/>
      <c r="E8" s="846"/>
      <c r="F8" s="846"/>
      <c r="G8" s="846"/>
      <c r="H8" s="846"/>
      <c r="I8" s="846"/>
      <c r="J8" s="846"/>
      <c r="K8" s="846"/>
      <c r="L8" s="846"/>
      <c r="M8" s="846"/>
      <c r="N8" s="846"/>
      <c r="O8" s="847"/>
    </row>
    <row r="9" spans="2:15" s="148" customFormat="1" ht="15" customHeight="1" x14ac:dyDescent="0.2">
      <c r="B9" s="848"/>
      <c r="C9" s="848"/>
      <c r="D9" s="848"/>
      <c r="E9" s="848"/>
      <c r="F9" s="848"/>
      <c r="G9" s="848"/>
      <c r="H9" s="848"/>
      <c r="I9" s="848"/>
      <c r="J9" s="848"/>
      <c r="K9" s="848"/>
      <c r="L9" s="848"/>
      <c r="M9" s="848"/>
      <c r="N9" s="848"/>
      <c r="O9" s="848"/>
    </row>
    <row r="10" spans="2:15" ht="15" customHeight="1" thickBot="1" x14ac:dyDescent="0.25">
      <c r="B10" s="3"/>
      <c r="C10" s="3"/>
      <c r="D10" s="3"/>
      <c r="E10" s="3"/>
      <c r="F10" s="3"/>
      <c r="G10" s="3"/>
      <c r="H10" s="3"/>
      <c r="I10" s="3"/>
      <c r="J10" s="3"/>
      <c r="K10" s="3"/>
      <c r="L10" s="3"/>
      <c r="M10" s="3"/>
      <c r="N10" s="3"/>
      <c r="O10" s="3"/>
    </row>
    <row r="11" spans="2:15" ht="15" customHeight="1" x14ac:dyDescent="0.2">
      <c r="B11" s="820" t="s">
        <v>0</v>
      </c>
      <c r="C11" s="821"/>
      <c r="D11" s="821"/>
      <c r="E11" s="821"/>
      <c r="F11" s="821"/>
      <c r="G11" s="821"/>
      <c r="H11" s="821"/>
      <c r="I11" s="821"/>
      <c r="J11" s="821"/>
      <c r="K11" s="821"/>
      <c r="L11" s="821"/>
      <c r="M11" s="821"/>
      <c r="N11" s="821"/>
      <c r="O11" s="824"/>
    </row>
    <row r="12" spans="2:15" ht="15" customHeight="1" x14ac:dyDescent="0.2">
      <c r="B12" s="822"/>
      <c r="C12" s="823"/>
      <c r="D12" s="823"/>
      <c r="E12" s="823"/>
      <c r="F12" s="823"/>
      <c r="G12" s="823"/>
      <c r="H12" s="823"/>
      <c r="I12" s="823"/>
      <c r="J12" s="823"/>
      <c r="K12" s="823"/>
      <c r="L12" s="823"/>
      <c r="M12" s="823"/>
      <c r="N12" s="823"/>
      <c r="O12" s="825"/>
    </row>
    <row r="13" spans="2:15" ht="15" customHeight="1" x14ac:dyDescent="0.2">
      <c r="B13" s="814" t="s">
        <v>287</v>
      </c>
      <c r="C13" s="826"/>
      <c r="D13" s="826"/>
      <c r="E13" s="826"/>
      <c r="F13" s="826"/>
      <c r="G13" s="815"/>
      <c r="H13" s="849" t="str">
        <f>IF(Titelblatt!D15&lt;&gt;0,Titelblatt!D15,"")</f>
        <v>xxx</v>
      </c>
      <c r="I13" s="850"/>
      <c r="J13" s="850"/>
      <c r="K13" s="850"/>
      <c r="L13" s="850"/>
      <c r="M13" s="850"/>
      <c r="N13" s="850"/>
      <c r="O13" s="851"/>
    </row>
    <row r="14" spans="2:15" ht="15" customHeight="1" x14ac:dyDescent="0.2">
      <c r="B14" s="816"/>
      <c r="C14" s="827"/>
      <c r="D14" s="827"/>
      <c r="E14" s="827"/>
      <c r="F14" s="827"/>
      <c r="G14" s="817"/>
      <c r="H14" s="852"/>
      <c r="I14" s="853"/>
      <c r="J14" s="853"/>
      <c r="K14" s="853"/>
      <c r="L14" s="853"/>
      <c r="M14" s="853"/>
      <c r="N14" s="853"/>
      <c r="O14" s="854"/>
    </row>
    <row r="15" spans="2:15" ht="15" customHeight="1" x14ac:dyDescent="0.2">
      <c r="B15" s="818"/>
      <c r="C15" s="828"/>
      <c r="D15" s="828"/>
      <c r="E15" s="828"/>
      <c r="F15" s="828"/>
      <c r="G15" s="819"/>
      <c r="H15" s="855"/>
      <c r="I15" s="856"/>
      <c r="J15" s="856"/>
      <c r="K15" s="856"/>
      <c r="L15" s="856"/>
      <c r="M15" s="856"/>
      <c r="N15" s="856"/>
      <c r="O15" s="857"/>
    </row>
    <row r="16" spans="2:15" ht="15" customHeight="1" x14ac:dyDescent="0.2">
      <c r="B16" s="262" t="s">
        <v>1</v>
      </c>
      <c r="C16" s="829"/>
      <c r="D16" s="829"/>
      <c r="E16" s="829"/>
      <c r="F16" s="829"/>
      <c r="G16" s="263"/>
      <c r="H16" s="849" t="str">
        <f>IF(Titelblatt!D18&lt;&gt;0,Titelblatt!D18,"")</f>
        <v>xxx</v>
      </c>
      <c r="I16" s="850"/>
      <c r="J16" s="850"/>
      <c r="K16" s="850"/>
      <c r="L16" s="850"/>
      <c r="M16" s="850"/>
      <c r="N16" s="850"/>
      <c r="O16" s="851"/>
    </row>
    <row r="17" spans="2:15" ht="15" customHeight="1" x14ac:dyDescent="0.2">
      <c r="B17" s="264"/>
      <c r="C17" s="830"/>
      <c r="D17" s="830"/>
      <c r="E17" s="830"/>
      <c r="F17" s="830"/>
      <c r="G17" s="265"/>
      <c r="H17" s="852"/>
      <c r="I17" s="853"/>
      <c r="J17" s="853"/>
      <c r="K17" s="853"/>
      <c r="L17" s="853"/>
      <c r="M17" s="853"/>
      <c r="N17" s="853"/>
      <c r="O17" s="854"/>
    </row>
    <row r="18" spans="2:15" ht="15" customHeight="1" x14ac:dyDescent="0.2">
      <c r="B18" s="266"/>
      <c r="C18" s="831"/>
      <c r="D18" s="831"/>
      <c r="E18" s="831"/>
      <c r="F18" s="831"/>
      <c r="G18" s="267"/>
      <c r="H18" s="855"/>
      <c r="I18" s="856"/>
      <c r="J18" s="856"/>
      <c r="K18" s="856"/>
      <c r="L18" s="856"/>
      <c r="M18" s="856"/>
      <c r="N18" s="856"/>
      <c r="O18" s="857"/>
    </row>
    <row r="19" spans="2:15" ht="15" customHeight="1" x14ac:dyDescent="0.2">
      <c r="B19" s="262" t="s">
        <v>2</v>
      </c>
      <c r="C19" s="829"/>
      <c r="D19" s="829"/>
      <c r="E19" s="829"/>
      <c r="F19" s="829"/>
      <c r="G19" s="263"/>
      <c r="H19" s="849" t="str">
        <f>IF(Titelblatt!D21&lt;&gt;0,Titelblatt!D21,"")</f>
        <v>xxx</v>
      </c>
      <c r="I19" s="850"/>
      <c r="J19" s="850"/>
      <c r="K19" s="850"/>
      <c r="L19" s="850"/>
      <c r="M19" s="850"/>
      <c r="N19" s="850"/>
      <c r="O19" s="851"/>
    </row>
    <row r="20" spans="2:15" ht="15" customHeight="1" x14ac:dyDescent="0.2">
      <c r="B20" s="264"/>
      <c r="C20" s="830"/>
      <c r="D20" s="830"/>
      <c r="E20" s="830"/>
      <c r="F20" s="830"/>
      <c r="G20" s="265"/>
      <c r="H20" s="852"/>
      <c r="I20" s="853"/>
      <c r="J20" s="853"/>
      <c r="K20" s="853"/>
      <c r="L20" s="853"/>
      <c r="M20" s="853"/>
      <c r="N20" s="853"/>
      <c r="O20" s="854"/>
    </row>
    <row r="21" spans="2:15" ht="15" customHeight="1" thickBot="1" x14ac:dyDescent="0.25">
      <c r="B21" s="268"/>
      <c r="C21" s="832"/>
      <c r="D21" s="832"/>
      <c r="E21" s="832"/>
      <c r="F21" s="832"/>
      <c r="G21" s="269"/>
      <c r="H21" s="858"/>
      <c r="I21" s="859"/>
      <c r="J21" s="859"/>
      <c r="K21" s="859"/>
      <c r="L21" s="859"/>
      <c r="M21" s="859"/>
      <c r="N21" s="859"/>
      <c r="O21" s="860"/>
    </row>
    <row r="22" spans="2:15" ht="15" customHeight="1" x14ac:dyDescent="0.2">
      <c r="M22" s="146"/>
      <c r="N22" s="146"/>
      <c r="O22" s="146"/>
    </row>
    <row r="23" spans="2:15" ht="15" customHeight="1" thickBot="1" x14ac:dyDescent="0.25"/>
    <row r="24" spans="2:15" ht="15" customHeight="1" x14ac:dyDescent="0.2">
      <c r="B24" s="862" t="s">
        <v>288</v>
      </c>
      <c r="C24" s="863"/>
      <c r="D24" s="863"/>
      <c r="E24" s="863"/>
      <c r="F24" s="863"/>
      <c r="G24" s="863"/>
      <c r="H24" s="863"/>
      <c r="I24" s="863"/>
      <c r="J24" s="863"/>
      <c r="K24" s="863"/>
      <c r="L24" s="863"/>
      <c r="M24" s="863"/>
      <c r="N24" s="863"/>
      <c r="O24" s="864"/>
    </row>
    <row r="25" spans="2:15" ht="15" customHeight="1" x14ac:dyDescent="0.2">
      <c r="B25" s="865"/>
      <c r="C25" s="866"/>
      <c r="D25" s="866"/>
      <c r="E25" s="866"/>
      <c r="F25" s="866"/>
      <c r="G25" s="866"/>
      <c r="H25" s="866"/>
      <c r="I25" s="866"/>
      <c r="J25" s="866"/>
      <c r="K25" s="866"/>
      <c r="L25" s="866"/>
      <c r="M25" s="866"/>
      <c r="N25" s="866"/>
      <c r="O25" s="867"/>
    </row>
    <row r="26" spans="2:15" ht="15" customHeight="1" x14ac:dyDescent="0.2">
      <c r="B26" s="865"/>
      <c r="C26" s="866"/>
      <c r="D26" s="866"/>
      <c r="E26" s="866"/>
      <c r="F26" s="866"/>
      <c r="G26" s="866"/>
      <c r="H26" s="866"/>
      <c r="I26" s="866"/>
      <c r="J26" s="866"/>
      <c r="K26" s="866"/>
      <c r="L26" s="866"/>
      <c r="M26" s="866"/>
      <c r="N26" s="866"/>
      <c r="O26" s="867"/>
    </row>
    <row r="27" spans="2:15" ht="15" customHeight="1" x14ac:dyDescent="0.2">
      <c r="B27" s="865"/>
      <c r="C27" s="866"/>
      <c r="D27" s="866"/>
      <c r="E27" s="866"/>
      <c r="F27" s="866"/>
      <c r="G27" s="866"/>
      <c r="H27" s="866"/>
      <c r="I27" s="866"/>
      <c r="J27" s="866"/>
      <c r="K27" s="866"/>
      <c r="L27" s="866"/>
      <c r="M27" s="866"/>
      <c r="N27" s="866"/>
      <c r="O27" s="867"/>
    </row>
    <row r="28" spans="2:15" ht="15" customHeight="1" x14ac:dyDescent="0.2">
      <c r="B28" s="865"/>
      <c r="C28" s="866"/>
      <c r="D28" s="866"/>
      <c r="E28" s="866"/>
      <c r="F28" s="866"/>
      <c r="G28" s="866"/>
      <c r="H28" s="866"/>
      <c r="I28" s="866"/>
      <c r="J28" s="866"/>
      <c r="K28" s="866"/>
      <c r="L28" s="866"/>
      <c r="M28" s="866"/>
      <c r="N28" s="866"/>
      <c r="O28" s="867"/>
    </row>
    <row r="29" spans="2:15" ht="15" customHeight="1" x14ac:dyDescent="0.2">
      <c r="B29" s="868"/>
      <c r="C29" s="869"/>
      <c r="D29" s="869"/>
      <c r="E29" s="869"/>
      <c r="F29" s="869"/>
      <c r="G29" s="869"/>
      <c r="H29" s="869"/>
      <c r="I29" s="869"/>
      <c r="J29" s="869"/>
      <c r="K29" s="869"/>
      <c r="L29" s="869"/>
      <c r="M29" s="869"/>
      <c r="N29" s="869"/>
      <c r="O29" s="870"/>
    </row>
    <row r="30" spans="2:15" ht="15" customHeight="1" x14ac:dyDescent="0.2">
      <c r="B30" s="871"/>
      <c r="C30" s="872"/>
      <c r="D30" s="873"/>
      <c r="E30" s="874"/>
      <c r="F30" s="872"/>
      <c r="G30" s="873"/>
      <c r="H30" s="869"/>
      <c r="I30" s="869"/>
      <c r="J30" s="869"/>
      <c r="K30" s="869"/>
      <c r="L30" s="869"/>
      <c r="M30" s="869"/>
      <c r="N30" s="869"/>
      <c r="O30" s="870"/>
    </row>
    <row r="31" spans="2:15" ht="9.9499999999999993" customHeight="1" x14ac:dyDescent="0.2">
      <c r="B31" s="875"/>
      <c r="C31" s="122"/>
      <c r="D31" s="876" t="s">
        <v>185</v>
      </c>
      <c r="E31" s="877"/>
      <c r="F31" s="122"/>
      <c r="G31" s="876" t="s">
        <v>289</v>
      </c>
      <c r="H31" s="869"/>
      <c r="I31" s="869"/>
      <c r="J31" s="869"/>
      <c r="K31" s="869"/>
      <c r="L31" s="869"/>
      <c r="M31" s="869"/>
      <c r="N31" s="869"/>
      <c r="O31" s="870"/>
    </row>
    <row r="32" spans="2:15" ht="15" customHeight="1" x14ac:dyDescent="0.2">
      <c r="B32" s="878"/>
      <c r="C32" s="879"/>
      <c r="D32" s="880"/>
      <c r="E32" s="881"/>
      <c r="F32" s="879"/>
      <c r="G32" s="880"/>
      <c r="H32" s="869"/>
      <c r="I32" s="869"/>
      <c r="J32" s="869"/>
      <c r="K32" s="869"/>
      <c r="L32" s="869"/>
      <c r="M32" s="869"/>
      <c r="N32" s="869"/>
      <c r="O32" s="870"/>
    </row>
    <row r="33" spans="2:15" ht="15" customHeight="1" x14ac:dyDescent="0.2">
      <c r="B33" s="882"/>
      <c r="C33" s="883"/>
      <c r="D33" s="883"/>
      <c r="E33" s="883"/>
      <c r="F33" s="883"/>
      <c r="G33" s="883"/>
      <c r="H33" s="869"/>
      <c r="I33" s="869"/>
      <c r="J33" s="869"/>
      <c r="K33" s="869"/>
      <c r="L33" s="869"/>
      <c r="M33" s="869"/>
      <c r="N33" s="869"/>
      <c r="O33" s="870"/>
    </row>
    <row r="34" spans="2:15" ht="15" customHeight="1" x14ac:dyDescent="0.2">
      <c r="B34" s="865" t="s">
        <v>290</v>
      </c>
      <c r="C34" s="866"/>
      <c r="D34" s="866"/>
      <c r="E34" s="866"/>
      <c r="F34" s="866"/>
      <c r="G34" s="866"/>
      <c r="H34" s="866"/>
      <c r="I34" s="866"/>
      <c r="J34" s="866"/>
      <c r="K34" s="866"/>
      <c r="L34" s="866"/>
      <c r="M34" s="866"/>
      <c r="N34" s="866"/>
      <c r="O34" s="867"/>
    </row>
    <row r="35" spans="2:15" ht="15" customHeight="1" thickBot="1" x14ac:dyDescent="0.25">
      <c r="B35" s="884"/>
      <c r="C35" s="885"/>
      <c r="D35" s="885"/>
      <c r="E35" s="885"/>
      <c r="F35" s="885"/>
      <c r="G35" s="885"/>
      <c r="H35" s="885"/>
      <c r="I35" s="885"/>
      <c r="J35" s="885"/>
      <c r="K35" s="885"/>
      <c r="L35" s="885"/>
      <c r="M35" s="885"/>
      <c r="N35" s="885"/>
      <c r="O35" s="886"/>
    </row>
    <row r="36" spans="2:15" ht="15" customHeight="1" x14ac:dyDescent="0.2">
      <c r="B36" s="887"/>
      <c r="C36" s="887"/>
      <c r="D36" s="887"/>
      <c r="E36" s="887"/>
      <c r="F36" s="887"/>
      <c r="G36" s="887"/>
      <c r="H36" s="887"/>
      <c r="I36" s="887"/>
      <c r="J36" s="887"/>
      <c r="K36" s="887"/>
      <c r="L36" s="887"/>
      <c r="M36" s="887"/>
      <c r="N36" s="887"/>
      <c r="O36" s="887"/>
    </row>
    <row r="37" spans="2:15" ht="15" customHeight="1" thickBot="1" x14ac:dyDescent="0.25"/>
    <row r="38" spans="2:15" ht="15" customHeight="1" x14ac:dyDescent="0.2">
      <c r="B38" s="888" t="s">
        <v>294</v>
      </c>
      <c r="C38" s="889"/>
      <c r="D38" s="889"/>
      <c r="E38" s="889"/>
      <c r="F38" s="889"/>
      <c r="G38" s="889"/>
      <c r="H38" s="889"/>
      <c r="I38" s="890" t="s">
        <v>293</v>
      </c>
      <c r="J38" s="890"/>
      <c r="K38" s="891" t="s">
        <v>292</v>
      </c>
      <c r="L38" s="891"/>
      <c r="M38" s="892" t="s">
        <v>291</v>
      </c>
      <c r="N38" s="892"/>
      <c r="O38" s="893"/>
    </row>
    <row r="39" spans="2:15" ht="15" customHeight="1" x14ac:dyDescent="0.2">
      <c r="B39" s="894"/>
      <c r="C39" s="895"/>
      <c r="D39" s="895"/>
      <c r="E39" s="895"/>
      <c r="F39" s="895"/>
      <c r="G39" s="895"/>
      <c r="H39" s="895"/>
      <c r="I39" s="896"/>
      <c r="J39" s="896"/>
      <c r="K39" s="897"/>
      <c r="L39" s="897"/>
      <c r="M39" s="898"/>
      <c r="N39" s="898"/>
      <c r="O39" s="899"/>
    </row>
    <row r="40" spans="2:15" ht="15" customHeight="1" x14ac:dyDescent="0.2">
      <c r="B40" s="894"/>
      <c r="C40" s="895"/>
      <c r="D40" s="895"/>
      <c r="E40" s="895"/>
      <c r="F40" s="895"/>
      <c r="G40" s="895"/>
      <c r="H40" s="895"/>
      <c r="I40" s="896"/>
      <c r="J40" s="896"/>
      <c r="K40" s="897"/>
      <c r="L40" s="897"/>
      <c r="M40" s="898"/>
      <c r="N40" s="898"/>
      <c r="O40" s="899"/>
    </row>
    <row r="41" spans="2:15" ht="15" customHeight="1" x14ac:dyDescent="0.2">
      <c r="B41" s="894"/>
      <c r="C41" s="895"/>
      <c r="D41" s="895"/>
      <c r="E41" s="895"/>
      <c r="F41" s="895"/>
      <c r="G41" s="895"/>
      <c r="H41" s="895"/>
      <c r="I41" s="896"/>
      <c r="J41" s="896"/>
      <c r="K41" s="897"/>
      <c r="L41" s="897"/>
      <c r="M41" s="898"/>
      <c r="N41" s="898"/>
      <c r="O41" s="899"/>
    </row>
    <row r="42" spans="2:15" ht="15" customHeight="1" x14ac:dyDescent="0.2">
      <c r="B42" s="833"/>
      <c r="C42" s="834"/>
      <c r="D42" s="834"/>
      <c r="E42" s="834"/>
      <c r="F42" s="834"/>
      <c r="G42" s="834"/>
      <c r="H42" s="834"/>
      <c r="I42" s="834"/>
      <c r="J42" s="834"/>
      <c r="K42" s="834"/>
      <c r="L42" s="834"/>
      <c r="M42" s="835"/>
      <c r="N42" s="835"/>
      <c r="O42" s="836"/>
    </row>
    <row r="43" spans="2:15" ht="15" customHeight="1" x14ac:dyDescent="0.2">
      <c r="B43" s="833"/>
      <c r="C43" s="834"/>
      <c r="D43" s="834"/>
      <c r="E43" s="834"/>
      <c r="F43" s="834"/>
      <c r="G43" s="834"/>
      <c r="H43" s="834"/>
      <c r="I43" s="834"/>
      <c r="J43" s="834"/>
      <c r="K43" s="834"/>
      <c r="L43" s="834"/>
      <c r="M43" s="835"/>
      <c r="N43" s="835"/>
      <c r="O43" s="836"/>
    </row>
    <row r="44" spans="2:15" ht="15" customHeight="1" x14ac:dyDescent="0.2">
      <c r="B44" s="833"/>
      <c r="C44" s="834"/>
      <c r="D44" s="834"/>
      <c r="E44" s="834"/>
      <c r="F44" s="834"/>
      <c r="G44" s="834"/>
      <c r="H44" s="834"/>
      <c r="I44" s="834"/>
      <c r="J44" s="834"/>
      <c r="K44" s="834"/>
      <c r="L44" s="834"/>
      <c r="M44" s="835"/>
      <c r="N44" s="835"/>
      <c r="O44" s="836"/>
    </row>
    <row r="45" spans="2:15" ht="15" customHeight="1" x14ac:dyDescent="0.2">
      <c r="B45" s="833"/>
      <c r="C45" s="834"/>
      <c r="D45" s="834"/>
      <c r="E45" s="834"/>
      <c r="F45" s="834"/>
      <c r="G45" s="834"/>
      <c r="H45" s="834"/>
      <c r="I45" s="834"/>
      <c r="J45" s="834"/>
      <c r="K45" s="834"/>
      <c r="L45" s="834"/>
      <c r="M45" s="835"/>
      <c r="N45" s="835"/>
      <c r="O45" s="836"/>
    </row>
    <row r="46" spans="2:15" ht="15" customHeight="1" x14ac:dyDescent="0.2">
      <c r="B46" s="833"/>
      <c r="C46" s="834"/>
      <c r="D46" s="834"/>
      <c r="E46" s="834"/>
      <c r="F46" s="834"/>
      <c r="G46" s="834"/>
      <c r="H46" s="834"/>
      <c r="I46" s="834"/>
      <c r="J46" s="834"/>
      <c r="K46" s="834"/>
      <c r="L46" s="834"/>
      <c r="M46" s="835"/>
      <c r="N46" s="835"/>
      <c r="O46" s="836"/>
    </row>
    <row r="47" spans="2:15" ht="15" customHeight="1" x14ac:dyDescent="0.2">
      <c r="B47" s="833"/>
      <c r="C47" s="834"/>
      <c r="D47" s="834"/>
      <c r="E47" s="834"/>
      <c r="F47" s="834"/>
      <c r="G47" s="834"/>
      <c r="H47" s="834"/>
      <c r="I47" s="834"/>
      <c r="J47" s="834"/>
      <c r="K47" s="834"/>
      <c r="L47" s="834"/>
      <c r="M47" s="835"/>
      <c r="N47" s="835"/>
      <c r="O47" s="836"/>
    </row>
    <row r="48" spans="2:15" ht="15" customHeight="1" x14ac:dyDescent="0.2">
      <c r="B48" s="833"/>
      <c r="C48" s="834"/>
      <c r="D48" s="834"/>
      <c r="E48" s="834"/>
      <c r="F48" s="834"/>
      <c r="G48" s="834"/>
      <c r="H48" s="834"/>
      <c r="I48" s="834"/>
      <c r="J48" s="834"/>
      <c r="K48" s="834"/>
      <c r="L48" s="834"/>
      <c r="M48" s="835"/>
      <c r="N48" s="835"/>
      <c r="O48" s="836"/>
    </row>
    <row r="49" spans="2:15" ht="15" customHeight="1" thickBot="1" x14ac:dyDescent="0.25">
      <c r="B49" s="837"/>
      <c r="C49" s="838"/>
      <c r="D49" s="838"/>
      <c r="E49" s="838"/>
      <c r="F49" s="838"/>
      <c r="G49" s="838"/>
      <c r="H49" s="838"/>
      <c r="I49" s="838"/>
      <c r="J49" s="838"/>
      <c r="K49" s="838"/>
      <c r="L49" s="838"/>
      <c r="M49" s="839"/>
      <c r="N49" s="839"/>
      <c r="O49" s="840"/>
    </row>
    <row r="50" spans="2:15" ht="15" customHeight="1" x14ac:dyDescent="0.2">
      <c r="B50" s="900"/>
      <c r="C50" s="900"/>
      <c r="D50" s="900"/>
      <c r="E50" s="900"/>
      <c r="F50" s="900"/>
      <c r="G50" s="900"/>
      <c r="H50" s="900"/>
      <c r="I50" s="900"/>
      <c r="J50" s="900"/>
      <c r="K50" s="900"/>
      <c r="L50" s="900"/>
      <c r="M50" s="901"/>
      <c r="N50" s="901"/>
      <c r="O50" s="901"/>
    </row>
    <row r="51" spans="2:15" ht="15" customHeight="1" thickBot="1" x14ac:dyDescent="0.25"/>
    <row r="52" spans="2:15" ht="15" customHeight="1" x14ac:dyDescent="0.2">
      <c r="B52" s="862" t="s">
        <v>295</v>
      </c>
      <c r="C52" s="863"/>
      <c r="D52" s="863"/>
      <c r="E52" s="863"/>
      <c r="F52" s="863"/>
      <c r="G52" s="863"/>
      <c r="H52" s="863"/>
      <c r="I52" s="863"/>
      <c r="J52" s="863"/>
      <c r="K52" s="863"/>
      <c r="L52" s="863"/>
      <c r="M52" s="863"/>
      <c r="N52" s="863"/>
      <c r="O52" s="864"/>
    </row>
    <row r="53" spans="2:15" ht="15" customHeight="1" x14ac:dyDescent="0.2">
      <c r="B53" s="865"/>
      <c r="C53" s="866"/>
      <c r="D53" s="866"/>
      <c r="E53" s="866"/>
      <c r="F53" s="866"/>
      <c r="G53" s="866"/>
      <c r="H53" s="866"/>
      <c r="I53" s="866"/>
      <c r="J53" s="866"/>
      <c r="K53" s="866"/>
      <c r="L53" s="866"/>
      <c r="M53" s="866"/>
      <c r="N53" s="866"/>
      <c r="O53" s="867"/>
    </row>
    <row r="54" spans="2:15" ht="15" customHeight="1" x14ac:dyDescent="0.2">
      <c r="B54" s="865"/>
      <c r="C54" s="866"/>
      <c r="D54" s="866"/>
      <c r="E54" s="866"/>
      <c r="F54" s="866"/>
      <c r="G54" s="866"/>
      <c r="H54" s="866"/>
      <c r="I54" s="866"/>
      <c r="J54" s="866"/>
      <c r="K54" s="866"/>
      <c r="L54" s="866"/>
      <c r="M54" s="866"/>
      <c r="N54" s="866"/>
      <c r="O54" s="867"/>
    </row>
    <row r="55" spans="2:15" ht="15" customHeight="1" x14ac:dyDescent="0.2">
      <c r="B55" s="865"/>
      <c r="C55" s="866"/>
      <c r="D55" s="866"/>
      <c r="E55" s="866"/>
      <c r="F55" s="866"/>
      <c r="G55" s="866"/>
      <c r="H55" s="866"/>
      <c r="I55" s="866"/>
      <c r="J55" s="866"/>
      <c r="K55" s="866"/>
      <c r="L55" s="866"/>
      <c r="M55" s="866"/>
      <c r="N55" s="866"/>
      <c r="O55" s="867"/>
    </row>
    <row r="56" spans="2:15" ht="15" customHeight="1" x14ac:dyDescent="0.2">
      <c r="B56" s="865"/>
      <c r="C56" s="866"/>
      <c r="D56" s="866"/>
      <c r="E56" s="866"/>
      <c r="F56" s="866"/>
      <c r="G56" s="866"/>
      <c r="H56" s="866"/>
      <c r="I56" s="866"/>
      <c r="J56" s="866"/>
      <c r="K56" s="866"/>
      <c r="L56" s="866"/>
      <c r="M56" s="866"/>
      <c r="N56" s="866"/>
      <c r="O56" s="867"/>
    </row>
    <row r="57" spans="2:15" ht="15" customHeight="1" x14ac:dyDescent="0.2">
      <c r="B57" s="865"/>
      <c r="C57" s="866"/>
      <c r="D57" s="866"/>
      <c r="E57" s="866"/>
      <c r="F57" s="866"/>
      <c r="G57" s="866"/>
      <c r="H57" s="866"/>
      <c r="I57" s="866"/>
      <c r="J57" s="866"/>
      <c r="K57" s="866"/>
      <c r="L57" s="866"/>
      <c r="M57" s="866"/>
      <c r="N57" s="866"/>
      <c r="O57" s="867"/>
    </row>
    <row r="58" spans="2:15" ht="15" customHeight="1" x14ac:dyDescent="0.2">
      <c r="B58" s="865"/>
      <c r="C58" s="866"/>
      <c r="D58" s="866"/>
      <c r="E58" s="866"/>
      <c r="F58" s="866"/>
      <c r="G58" s="866"/>
      <c r="H58" s="866"/>
      <c r="I58" s="866"/>
      <c r="J58" s="866"/>
      <c r="K58" s="866"/>
      <c r="L58" s="866"/>
      <c r="M58" s="866"/>
      <c r="N58" s="866"/>
      <c r="O58" s="867"/>
    </row>
    <row r="59" spans="2:15" ht="15" customHeight="1" x14ac:dyDescent="0.2">
      <c r="B59" s="865"/>
      <c r="C59" s="866"/>
      <c r="D59" s="866"/>
      <c r="E59" s="866"/>
      <c r="F59" s="866"/>
      <c r="G59" s="866"/>
      <c r="H59" s="866"/>
      <c r="I59" s="866"/>
      <c r="J59" s="866"/>
      <c r="K59" s="866"/>
      <c r="L59" s="866"/>
      <c r="M59" s="866"/>
      <c r="N59" s="866"/>
      <c r="O59" s="867"/>
    </row>
    <row r="60" spans="2:15" ht="15" customHeight="1" x14ac:dyDescent="0.2">
      <c r="B60" s="865"/>
      <c r="C60" s="866"/>
      <c r="D60" s="866"/>
      <c r="E60" s="866"/>
      <c r="F60" s="866"/>
      <c r="G60" s="866"/>
      <c r="H60" s="866"/>
      <c r="I60" s="866"/>
      <c r="J60" s="866"/>
      <c r="K60" s="866"/>
      <c r="L60" s="866"/>
      <c r="M60" s="866"/>
      <c r="N60" s="866"/>
      <c r="O60" s="867"/>
    </row>
    <row r="61" spans="2:15" ht="15" customHeight="1" x14ac:dyDescent="0.2">
      <c r="B61" s="865"/>
      <c r="C61" s="866"/>
      <c r="D61" s="866"/>
      <c r="E61" s="866"/>
      <c r="F61" s="866"/>
      <c r="G61" s="866"/>
      <c r="H61" s="866"/>
      <c r="I61" s="866"/>
      <c r="J61" s="866"/>
      <c r="K61" s="866"/>
      <c r="L61" s="866"/>
      <c r="M61" s="866"/>
      <c r="N61" s="866"/>
      <c r="O61" s="867"/>
    </row>
    <row r="62" spans="2:15" ht="15" customHeight="1" thickBot="1" x14ac:dyDescent="0.25">
      <c r="B62" s="884"/>
      <c r="C62" s="885"/>
      <c r="D62" s="885"/>
      <c r="E62" s="885"/>
      <c r="F62" s="885"/>
      <c r="G62" s="885"/>
      <c r="H62" s="885"/>
      <c r="I62" s="885"/>
      <c r="J62" s="885"/>
      <c r="K62" s="885"/>
      <c r="L62" s="885"/>
      <c r="M62" s="885"/>
      <c r="N62" s="885"/>
      <c r="O62" s="886"/>
    </row>
    <row r="64" spans="2:15" ht="15" customHeight="1" x14ac:dyDescent="0.25">
      <c r="B64" s="147"/>
      <c r="C64" s="147"/>
      <c r="D64" s="147"/>
      <c r="E64" s="147"/>
      <c r="F64" s="147"/>
      <c r="G64" s="147"/>
      <c r="H64" s="186"/>
      <c r="I64" s="147"/>
      <c r="J64" s="147"/>
    </row>
    <row r="65" spans="2:15" ht="15" customHeight="1" x14ac:dyDescent="0.2">
      <c r="B65" s="630" t="s">
        <v>261</v>
      </c>
      <c r="C65" s="630"/>
      <c r="D65" s="630"/>
      <c r="E65" s="630"/>
      <c r="F65" s="630"/>
      <c r="G65" s="630"/>
      <c r="H65" s="630"/>
      <c r="J65" s="147"/>
      <c r="K65" s="147"/>
      <c r="L65" s="147"/>
      <c r="M65" s="147"/>
    </row>
    <row r="66" spans="2:15" ht="15" customHeight="1" x14ac:dyDescent="0.2">
      <c r="B66" s="631"/>
      <c r="C66" s="631"/>
      <c r="D66" s="631"/>
      <c r="E66" s="631"/>
      <c r="F66" s="631"/>
      <c r="G66" s="631"/>
      <c r="H66" s="631"/>
      <c r="J66" s="902"/>
      <c r="K66" s="902"/>
      <c r="L66" s="902"/>
      <c r="M66" s="902"/>
      <c r="N66" s="903"/>
      <c r="O66" s="903"/>
    </row>
    <row r="67" spans="2:15" ht="15" customHeight="1" x14ac:dyDescent="0.2">
      <c r="B67" s="147" t="s">
        <v>262</v>
      </c>
      <c r="C67" s="147"/>
      <c r="D67" s="147"/>
      <c r="E67" s="147"/>
      <c r="J67" s="147" t="s">
        <v>5</v>
      </c>
      <c r="K67" s="147"/>
      <c r="L67" s="147"/>
      <c r="M67" s="147"/>
    </row>
    <row r="68" spans="2:15" ht="15" customHeight="1" x14ac:dyDescent="0.2">
      <c r="B68" s="905" t="s">
        <v>296</v>
      </c>
      <c r="C68" s="906"/>
      <c r="D68" s="906"/>
      <c r="E68" s="147"/>
      <c r="F68" s="147"/>
      <c r="G68" s="147"/>
      <c r="H68" s="147"/>
      <c r="I68" s="147"/>
      <c r="J68" s="147"/>
    </row>
    <row r="69" spans="2:15" ht="15" customHeight="1" x14ac:dyDescent="0.2">
      <c r="B69" s="907"/>
      <c r="C69" s="148"/>
      <c r="D69" s="148"/>
    </row>
    <row r="70" spans="2:15" ht="15" customHeight="1" x14ac:dyDescent="0.2">
      <c r="B70" s="904"/>
    </row>
  </sheetData>
  <sheetProtection algorithmName="SHA-512" hashValue="a5JMNCZFaxr2eCi2ufMvcLqmtacdJVWrXGMrBQJhP62Lt4nBvQmpKZtCRjeEzDnMTj/UqQixlXTbPkLLdpvcVg==" saltValue="XD6GBqb6qwC1SM8QBP38Aw==" spinCount="100000" sheet="1" objects="1" scenarios="1" selectLockedCells="1"/>
  <mergeCells count="33">
    <mergeCell ref="K48:L49"/>
    <mergeCell ref="M48:O49"/>
    <mergeCell ref="B52:O62"/>
    <mergeCell ref="B65:H66"/>
    <mergeCell ref="M42:O43"/>
    <mergeCell ref="B44:H45"/>
    <mergeCell ref="I44:J45"/>
    <mergeCell ref="K44:L45"/>
    <mergeCell ref="M44:O45"/>
    <mergeCell ref="B46:H47"/>
    <mergeCell ref="I46:J47"/>
    <mergeCell ref="K46:L47"/>
    <mergeCell ref="M46:O47"/>
    <mergeCell ref="M38:O41"/>
    <mergeCell ref="B38:H41"/>
    <mergeCell ref="K38:L41"/>
    <mergeCell ref="I38:J41"/>
    <mergeCell ref="H16:O18"/>
    <mergeCell ref="H19:O21"/>
    <mergeCell ref="B24:O28"/>
    <mergeCell ref="B34:O35"/>
    <mergeCell ref="B13:G15"/>
    <mergeCell ref="B16:G18"/>
    <mergeCell ref="B48:H49"/>
    <mergeCell ref="I48:J49"/>
    <mergeCell ref="B42:H43"/>
    <mergeCell ref="I42:J43"/>
    <mergeCell ref="K42:L43"/>
    <mergeCell ref="B1:O6"/>
    <mergeCell ref="B7:O8"/>
    <mergeCell ref="B19:G21"/>
    <mergeCell ref="B11:O12"/>
    <mergeCell ref="H13:O15"/>
  </mergeCells>
  <dataValidations count="2">
    <dataValidation type="list" allowBlank="1" showInputMessage="1" showErrorMessage="1" sqref="F31">
      <formula1>$B$68:$B$69</formula1>
    </dataValidation>
    <dataValidation type="list" allowBlank="1" showInputMessage="1" showErrorMessage="1" sqref="C31">
      <formula1>$B$68:$B$69</formula1>
    </dataValidation>
  </dataValidations>
  <pageMargins left="0.70866141732283472" right="0.70866141732283472" top="0.78740157480314965" bottom="0.78740157480314965" header="0.31496062992125984" footer="0.31496062992125984"/>
  <pageSetup paperSize="9" scale="71" orientation="portrait" verticalDpi="0" r:id="rId1"/>
  <headerFooter>
    <oddFooter>&amp;C&amp;"Arial,Standard"Seite &amp;P von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76"/>
  <sheetViews>
    <sheetView showGridLines="0" showRowColHeaders="0" view="pageBreakPreview" zoomScaleNormal="100" zoomScaleSheetLayoutView="100" workbookViewId="0">
      <selection activeCell="E9" sqref="E9:I10"/>
    </sheetView>
  </sheetViews>
  <sheetFormatPr baseColWidth="10" defaultColWidth="11.42578125" defaultRowHeight="15" customHeight="1" x14ac:dyDescent="0.2"/>
  <cols>
    <col min="1" max="1" width="2.5703125" style="1" customWidth="1"/>
    <col min="2" max="16" width="11.42578125" style="1"/>
    <col min="17" max="17" width="2.5703125" style="1" customWidth="1"/>
    <col min="18" max="16384" width="11.42578125" style="1"/>
  </cols>
  <sheetData>
    <row r="1" spans="1:16" ht="30" customHeight="1" x14ac:dyDescent="0.2">
      <c r="A1" s="5"/>
      <c r="B1" s="8" t="s">
        <v>80</v>
      </c>
      <c r="C1" s="501" t="s">
        <v>153</v>
      </c>
      <c r="D1" s="501"/>
      <c r="E1" s="501"/>
      <c r="F1" s="501"/>
      <c r="G1" s="501"/>
      <c r="H1" s="501"/>
      <c r="I1" s="501"/>
      <c r="J1" s="501"/>
      <c r="K1" s="501"/>
      <c r="L1" s="501"/>
      <c r="M1" s="501"/>
      <c r="N1" s="501"/>
      <c r="O1" s="501"/>
      <c r="P1" s="501"/>
    </row>
    <row r="2" spans="1:16" ht="15" customHeight="1" thickBot="1" x14ac:dyDescent="0.25">
      <c r="B2" s="72"/>
      <c r="C2" s="72"/>
      <c r="D2" s="72"/>
      <c r="E2" s="72"/>
      <c r="F2" s="72"/>
      <c r="G2" s="72"/>
      <c r="H2" s="72"/>
      <c r="I2" s="72"/>
      <c r="J2" s="72"/>
      <c r="K2" s="72"/>
    </row>
    <row r="3" spans="1:16" ht="15" customHeight="1" x14ac:dyDescent="0.2">
      <c r="B3" s="397" t="s">
        <v>152</v>
      </c>
      <c r="C3" s="398"/>
      <c r="D3" s="398"/>
      <c r="E3" s="398"/>
      <c r="F3" s="398"/>
      <c r="G3" s="398"/>
      <c r="H3" s="398"/>
      <c r="I3" s="398"/>
      <c r="J3" s="398"/>
      <c r="K3" s="398"/>
      <c r="L3" s="398"/>
      <c r="M3" s="398"/>
      <c r="N3" s="398"/>
      <c r="O3" s="398"/>
      <c r="P3" s="399"/>
    </row>
    <row r="4" spans="1:16" ht="15" customHeight="1" thickBot="1" x14ac:dyDescent="0.25">
      <c r="B4" s="400"/>
      <c r="C4" s="401"/>
      <c r="D4" s="401"/>
      <c r="E4" s="401"/>
      <c r="F4" s="401"/>
      <c r="G4" s="401"/>
      <c r="H4" s="401"/>
      <c r="I4" s="401"/>
      <c r="J4" s="401"/>
      <c r="K4" s="401"/>
      <c r="L4" s="401"/>
      <c r="M4" s="401"/>
      <c r="N4" s="401"/>
      <c r="O4" s="401"/>
      <c r="P4" s="402"/>
    </row>
    <row r="5" spans="1:16" ht="15" customHeight="1" thickBot="1" x14ac:dyDescent="0.25">
      <c r="C5" s="74"/>
      <c r="D5" s="74"/>
      <c r="E5" s="74"/>
      <c r="F5" s="74"/>
      <c r="G5" s="74"/>
      <c r="H5" s="74"/>
      <c r="I5" s="74"/>
      <c r="J5" s="74"/>
      <c r="K5" s="74"/>
      <c r="L5" s="74"/>
      <c r="M5" s="74"/>
      <c r="N5" s="74"/>
      <c r="O5" s="74"/>
      <c r="P5" s="74"/>
    </row>
    <row r="6" spans="1:16" ht="15" customHeight="1" x14ac:dyDescent="0.2">
      <c r="B6" s="481" t="s">
        <v>135</v>
      </c>
      <c r="C6" s="482"/>
      <c r="D6" s="482"/>
      <c r="E6" s="482"/>
      <c r="F6" s="485" t="s">
        <v>187</v>
      </c>
      <c r="G6" s="485"/>
      <c r="H6" s="485"/>
      <c r="I6" s="486"/>
      <c r="J6" s="72"/>
      <c r="K6" s="72"/>
      <c r="L6" s="72"/>
      <c r="M6" s="72"/>
      <c r="N6" s="72"/>
      <c r="O6" s="72"/>
      <c r="P6" s="72"/>
    </row>
    <row r="7" spans="1:16" ht="15" customHeight="1" thickBot="1" x14ac:dyDescent="0.25">
      <c r="B7" s="483"/>
      <c r="C7" s="484"/>
      <c r="D7" s="484"/>
      <c r="E7" s="484"/>
      <c r="F7" s="487"/>
      <c r="G7" s="487"/>
      <c r="H7" s="487"/>
      <c r="I7" s="488"/>
      <c r="J7" s="72"/>
      <c r="K7" s="72"/>
      <c r="L7" s="72"/>
      <c r="M7" s="72"/>
      <c r="N7" s="72"/>
      <c r="O7" s="72"/>
      <c r="P7" s="72"/>
    </row>
    <row r="8" spans="1:16" ht="15" customHeight="1" thickBot="1" x14ac:dyDescent="0.25"/>
    <row r="9" spans="1:16" ht="15" customHeight="1" x14ac:dyDescent="0.2">
      <c r="B9" s="489" t="s">
        <v>140</v>
      </c>
      <c r="C9" s="490"/>
      <c r="D9" s="490"/>
      <c r="E9" s="493"/>
      <c r="F9" s="493"/>
      <c r="G9" s="493"/>
      <c r="H9" s="493"/>
      <c r="I9" s="494"/>
    </row>
    <row r="10" spans="1:16" ht="15" customHeight="1" x14ac:dyDescent="0.2">
      <c r="B10" s="491"/>
      <c r="C10" s="492"/>
      <c r="D10" s="492"/>
      <c r="E10" s="495"/>
      <c r="F10" s="495"/>
      <c r="G10" s="495"/>
      <c r="H10" s="495"/>
      <c r="I10" s="496"/>
    </row>
    <row r="11" spans="1:16" ht="15" customHeight="1" x14ac:dyDescent="0.2">
      <c r="B11" s="497" t="s">
        <v>141</v>
      </c>
      <c r="C11" s="498"/>
      <c r="D11" s="498"/>
      <c r="E11" s="499"/>
      <c r="F11" s="499"/>
      <c r="G11" s="499"/>
      <c r="H11" s="499"/>
      <c r="I11" s="500"/>
    </row>
    <row r="12" spans="1:16" ht="15" customHeight="1" x14ac:dyDescent="0.2">
      <c r="B12" s="497"/>
      <c r="C12" s="498"/>
      <c r="D12" s="498"/>
      <c r="E12" s="499"/>
      <c r="F12" s="499"/>
      <c r="G12" s="499"/>
      <c r="H12" s="499"/>
      <c r="I12" s="500"/>
    </row>
    <row r="13" spans="1:16" ht="15" customHeight="1" x14ac:dyDescent="0.2">
      <c r="B13" s="497" t="s">
        <v>85</v>
      </c>
      <c r="C13" s="498"/>
      <c r="D13" s="498"/>
      <c r="E13" s="459"/>
      <c r="F13" s="459"/>
      <c r="G13" s="459"/>
      <c r="H13" s="459"/>
      <c r="I13" s="460"/>
    </row>
    <row r="14" spans="1:16" ht="15" customHeight="1" thickBot="1" x14ac:dyDescent="0.25">
      <c r="B14" s="502"/>
      <c r="C14" s="503"/>
      <c r="D14" s="503"/>
      <c r="E14" s="461"/>
      <c r="F14" s="461"/>
      <c r="G14" s="461"/>
      <c r="H14" s="461"/>
      <c r="I14" s="462"/>
    </row>
    <row r="15" spans="1:16" ht="15" customHeight="1" thickBot="1" x14ac:dyDescent="0.3">
      <c r="B15" s="79"/>
      <c r="C15" s="79"/>
      <c r="D15" s="81"/>
      <c r="E15" s="80"/>
      <c r="F15"/>
    </row>
    <row r="16" spans="1:16" ht="15" customHeight="1" x14ac:dyDescent="0.2">
      <c r="B16" s="463" t="s">
        <v>136</v>
      </c>
      <c r="C16" s="464"/>
      <c r="D16" s="464"/>
      <c r="E16" s="464" t="s">
        <v>143</v>
      </c>
      <c r="F16" s="464"/>
      <c r="G16" s="464"/>
      <c r="H16" s="464"/>
      <c r="I16" s="467" t="s">
        <v>144</v>
      </c>
      <c r="J16" s="468"/>
      <c r="K16" s="468"/>
      <c r="L16" s="471" t="s">
        <v>145</v>
      </c>
      <c r="M16" s="464" t="s">
        <v>142</v>
      </c>
      <c r="N16" s="464"/>
      <c r="O16" s="464"/>
      <c r="P16" s="473"/>
    </row>
    <row r="17" spans="2:16" ht="15" customHeight="1" thickBot="1" x14ac:dyDescent="0.25">
      <c r="B17" s="465"/>
      <c r="C17" s="466"/>
      <c r="D17" s="466"/>
      <c r="E17" s="466"/>
      <c r="F17" s="466"/>
      <c r="G17" s="466"/>
      <c r="H17" s="466"/>
      <c r="I17" s="469"/>
      <c r="J17" s="470"/>
      <c r="K17" s="470"/>
      <c r="L17" s="472"/>
      <c r="M17" s="474" t="s">
        <v>147</v>
      </c>
      <c r="N17" s="474"/>
      <c r="O17" s="475" t="s">
        <v>146</v>
      </c>
      <c r="P17" s="476"/>
    </row>
    <row r="18" spans="2:16" ht="30" customHeight="1" x14ac:dyDescent="0.2">
      <c r="B18" s="477" t="s">
        <v>137</v>
      </c>
      <c r="C18" s="478"/>
      <c r="D18" s="478"/>
      <c r="E18" s="479" t="s">
        <v>149</v>
      </c>
      <c r="F18" s="479"/>
      <c r="G18" s="479"/>
      <c r="H18" s="479"/>
      <c r="I18" s="479" t="s">
        <v>188</v>
      </c>
      <c r="J18" s="479"/>
      <c r="K18" s="480"/>
      <c r="L18" s="96">
        <v>0.75</v>
      </c>
      <c r="M18" s="70"/>
      <c r="N18" s="97"/>
      <c r="O18" s="98"/>
      <c r="P18" s="99"/>
    </row>
    <row r="19" spans="2:16" ht="30" customHeight="1" x14ac:dyDescent="0.2">
      <c r="B19" s="455" t="s">
        <v>138</v>
      </c>
      <c r="C19" s="456"/>
      <c r="D19" s="456"/>
      <c r="E19" s="457" t="s">
        <v>148</v>
      </c>
      <c r="F19" s="457"/>
      <c r="G19" s="457"/>
      <c r="H19" s="457"/>
      <c r="I19" s="457" t="s">
        <v>189</v>
      </c>
      <c r="J19" s="457"/>
      <c r="K19" s="458"/>
      <c r="L19" s="93">
        <v>1</v>
      </c>
      <c r="M19" s="73"/>
      <c r="N19" s="85"/>
      <c r="O19" s="86"/>
      <c r="P19" s="88"/>
    </row>
    <row r="20" spans="2:16" ht="30" customHeight="1" x14ac:dyDescent="0.2">
      <c r="B20" s="455" t="s">
        <v>139</v>
      </c>
      <c r="C20" s="456"/>
      <c r="D20" s="456"/>
      <c r="E20" s="457" t="s">
        <v>150</v>
      </c>
      <c r="F20" s="457"/>
      <c r="G20" s="457"/>
      <c r="H20" s="457"/>
      <c r="I20" s="457" t="s">
        <v>188</v>
      </c>
      <c r="J20" s="457"/>
      <c r="K20" s="458"/>
      <c r="L20" s="93">
        <v>0.5</v>
      </c>
      <c r="M20" s="73"/>
      <c r="N20" s="85"/>
      <c r="O20" s="87"/>
      <c r="P20" s="88"/>
    </row>
    <row r="21" spans="2:16" ht="30" customHeight="1" x14ac:dyDescent="0.2">
      <c r="B21" s="455"/>
      <c r="C21" s="456"/>
      <c r="D21" s="456"/>
      <c r="E21" s="447"/>
      <c r="F21" s="448"/>
      <c r="G21" s="448"/>
      <c r="H21" s="449"/>
      <c r="I21" s="447"/>
      <c r="J21" s="448"/>
      <c r="K21" s="448"/>
      <c r="L21" s="94"/>
      <c r="M21" s="73"/>
      <c r="N21" s="85"/>
      <c r="O21" s="87"/>
      <c r="P21" s="88"/>
    </row>
    <row r="22" spans="2:16" ht="30" customHeight="1" x14ac:dyDescent="0.2">
      <c r="B22" s="455"/>
      <c r="C22" s="456"/>
      <c r="D22" s="456"/>
      <c r="E22" s="447"/>
      <c r="F22" s="448"/>
      <c r="G22" s="448"/>
      <c r="H22" s="449"/>
      <c r="I22" s="447"/>
      <c r="J22" s="448"/>
      <c r="K22" s="448"/>
      <c r="L22" s="94"/>
      <c r="M22" s="73"/>
      <c r="N22" s="85"/>
      <c r="O22" s="87"/>
      <c r="P22" s="88"/>
    </row>
    <row r="23" spans="2:16" ht="30" customHeight="1" x14ac:dyDescent="0.2">
      <c r="B23" s="455"/>
      <c r="C23" s="456"/>
      <c r="D23" s="456"/>
      <c r="E23" s="447"/>
      <c r="F23" s="448"/>
      <c r="G23" s="448"/>
      <c r="H23" s="449"/>
      <c r="I23" s="447"/>
      <c r="J23" s="448"/>
      <c r="K23" s="448"/>
      <c r="L23" s="94"/>
      <c r="M23" s="73"/>
      <c r="N23" s="85"/>
      <c r="O23" s="87"/>
      <c r="P23" s="88"/>
    </row>
    <row r="24" spans="2:16" ht="30" customHeight="1" x14ac:dyDescent="0.2">
      <c r="B24" s="445"/>
      <c r="C24" s="446"/>
      <c r="D24" s="446"/>
      <c r="E24" s="447"/>
      <c r="F24" s="448"/>
      <c r="G24" s="448"/>
      <c r="H24" s="449"/>
      <c r="I24" s="447"/>
      <c r="J24" s="448"/>
      <c r="K24" s="448"/>
      <c r="L24" s="94"/>
      <c r="M24" s="73"/>
      <c r="N24" s="85"/>
      <c r="O24" s="87"/>
      <c r="P24" s="88"/>
    </row>
    <row r="25" spans="2:16" ht="30" customHeight="1" x14ac:dyDescent="0.2">
      <c r="B25" s="445"/>
      <c r="C25" s="446"/>
      <c r="D25" s="446"/>
      <c r="E25" s="447"/>
      <c r="F25" s="448"/>
      <c r="G25" s="448"/>
      <c r="H25" s="449"/>
      <c r="I25" s="447"/>
      <c r="J25" s="448"/>
      <c r="K25" s="448"/>
      <c r="L25" s="94"/>
      <c r="M25" s="73"/>
      <c r="N25" s="85"/>
      <c r="O25" s="87"/>
      <c r="P25" s="88"/>
    </row>
    <row r="26" spans="2:16" ht="30" customHeight="1" thickBot="1" x14ac:dyDescent="0.25">
      <c r="B26" s="450"/>
      <c r="C26" s="451"/>
      <c r="D26" s="451"/>
      <c r="E26" s="452"/>
      <c r="F26" s="453"/>
      <c r="G26" s="453"/>
      <c r="H26" s="454"/>
      <c r="I26" s="452"/>
      <c r="J26" s="453"/>
      <c r="K26" s="453"/>
      <c r="L26" s="95"/>
      <c r="M26" s="89"/>
      <c r="N26" s="90"/>
      <c r="O26" s="91"/>
      <c r="P26" s="92"/>
    </row>
    <row r="27" spans="2:16" ht="15" customHeight="1" x14ac:dyDescent="0.25">
      <c r="B27" s="82"/>
      <c r="C27" s="80"/>
      <c r="D27" s="80"/>
      <c r="E27" s="80"/>
      <c r="F27"/>
    </row>
    <row r="28" spans="2:16" ht="15" customHeight="1" thickBot="1" x14ac:dyDescent="0.3">
      <c r="B28" s="80"/>
      <c r="C28" s="80"/>
      <c r="D28" s="83"/>
      <c r="E28" s="83"/>
      <c r="F28" s="84"/>
    </row>
    <row r="29" spans="2:16" ht="15" customHeight="1" thickBot="1" x14ac:dyDescent="0.25">
      <c r="B29" s="320" t="s">
        <v>4</v>
      </c>
      <c r="C29" s="321"/>
      <c r="D29" s="337"/>
      <c r="E29" s="338"/>
      <c r="F29" s="339"/>
    </row>
    <row r="30" spans="2:16" ht="15" customHeight="1" thickBot="1" x14ac:dyDescent="0.25"/>
    <row r="31" spans="2:16" ht="15" customHeight="1" x14ac:dyDescent="0.2">
      <c r="B31" s="311" t="s">
        <v>191</v>
      </c>
      <c r="C31" s="312"/>
      <c r="D31" s="312"/>
      <c r="E31" s="312"/>
      <c r="F31" s="312"/>
      <c r="G31" s="312"/>
      <c r="H31" s="313"/>
      <c r="J31" s="311" t="s">
        <v>190</v>
      </c>
      <c r="K31" s="312"/>
      <c r="L31" s="312"/>
      <c r="M31" s="312"/>
      <c r="N31" s="312"/>
      <c r="O31" s="312"/>
      <c r="P31" s="313"/>
    </row>
    <row r="32" spans="2:16" ht="15" customHeight="1" x14ac:dyDescent="0.2">
      <c r="B32" s="314"/>
      <c r="C32" s="315"/>
      <c r="D32" s="315"/>
      <c r="E32" s="315"/>
      <c r="F32" s="315"/>
      <c r="G32" s="315"/>
      <c r="H32" s="316"/>
      <c r="J32" s="314"/>
      <c r="K32" s="315"/>
      <c r="L32" s="315"/>
      <c r="M32" s="315"/>
      <c r="N32" s="315"/>
      <c r="O32" s="315"/>
      <c r="P32" s="316"/>
    </row>
    <row r="33" spans="2:16" ht="15" customHeight="1" x14ac:dyDescent="0.2">
      <c r="B33" s="314"/>
      <c r="C33" s="315"/>
      <c r="D33" s="315"/>
      <c r="E33" s="315"/>
      <c r="F33" s="315"/>
      <c r="G33" s="315"/>
      <c r="H33" s="316"/>
      <c r="J33" s="314"/>
      <c r="K33" s="315"/>
      <c r="L33" s="315"/>
      <c r="M33" s="315"/>
      <c r="N33" s="315"/>
      <c r="O33" s="315"/>
      <c r="P33" s="316"/>
    </row>
    <row r="34" spans="2:16" ht="15" customHeight="1" x14ac:dyDescent="0.2">
      <c r="B34" s="314"/>
      <c r="C34" s="315"/>
      <c r="D34" s="315"/>
      <c r="E34" s="315"/>
      <c r="F34" s="315"/>
      <c r="G34" s="315"/>
      <c r="H34" s="316"/>
      <c r="J34" s="314"/>
      <c r="K34" s="315"/>
      <c r="L34" s="315"/>
      <c r="M34" s="315"/>
      <c r="N34" s="315"/>
      <c r="O34" s="315"/>
      <c r="P34" s="316"/>
    </row>
    <row r="35" spans="2:16" ht="15" customHeight="1" x14ac:dyDescent="0.2">
      <c r="B35" s="314"/>
      <c r="C35" s="315"/>
      <c r="D35" s="315"/>
      <c r="E35" s="315"/>
      <c r="F35" s="315"/>
      <c r="G35" s="315"/>
      <c r="H35" s="316"/>
      <c r="J35" s="314"/>
      <c r="K35" s="315"/>
      <c r="L35" s="315"/>
      <c r="M35" s="315"/>
      <c r="N35" s="315"/>
      <c r="O35" s="315"/>
      <c r="P35" s="316"/>
    </row>
    <row r="36" spans="2:16" ht="15" customHeight="1" thickBot="1" x14ac:dyDescent="0.25">
      <c r="B36" s="317"/>
      <c r="C36" s="318"/>
      <c r="D36" s="318"/>
      <c r="E36" s="318"/>
      <c r="F36" s="318"/>
      <c r="G36" s="318"/>
      <c r="H36" s="319"/>
      <c r="J36" s="317"/>
      <c r="K36" s="318"/>
      <c r="L36" s="318"/>
      <c r="M36" s="318"/>
      <c r="N36" s="318"/>
      <c r="O36" s="318"/>
      <c r="P36" s="319"/>
    </row>
    <row r="37" spans="2:16" ht="15" customHeight="1" thickBot="1" x14ac:dyDescent="0.25">
      <c r="B37" s="100"/>
      <c r="C37" s="100"/>
      <c r="D37" s="100"/>
      <c r="E37" s="100"/>
      <c r="F37" s="100"/>
      <c r="G37" s="100"/>
      <c r="H37" s="100"/>
      <c r="I37" s="100"/>
      <c r="J37" s="100"/>
      <c r="K37" s="100"/>
    </row>
    <row r="38" spans="2:16" ht="15" customHeight="1" x14ac:dyDescent="0.2">
      <c r="B38" s="397" t="s">
        <v>152</v>
      </c>
      <c r="C38" s="398"/>
      <c r="D38" s="398"/>
      <c r="E38" s="398"/>
      <c r="F38" s="398"/>
      <c r="G38" s="398"/>
      <c r="H38" s="398"/>
      <c r="I38" s="398"/>
      <c r="J38" s="398"/>
      <c r="K38" s="398"/>
      <c r="L38" s="398"/>
      <c r="M38" s="398"/>
      <c r="N38" s="398"/>
      <c r="O38" s="398"/>
      <c r="P38" s="399"/>
    </row>
    <row r="39" spans="2:16" ht="15" customHeight="1" thickBot="1" x14ac:dyDescent="0.25">
      <c r="B39" s="400"/>
      <c r="C39" s="401"/>
      <c r="D39" s="401"/>
      <c r="E39" s="401"/>
      <c r="F39" s="401"/>
      <c r="G39" s="401"/>
      <c r="H39" s="401"/>
      <c r="I39" s="401"/>
      <c r="J39" s="401"/>
      <c r="K39" s="401"/>
      <c r="L39" s="401"/>
      <c r="M39" s="401"/>
      <c r="N39" s="401"/>
      <c r="O39" s="401"/>
      <c r="P39" s="402"/>
    </row>
    <row r="40" spans="2:16" ht="15" customHeight="1" thickBot="1" x14ac:dyDescent="0.25">
      <c r="C40" s="103"/>
      <c r="D40" s="103"/>
      <c r="E40" s="103"/>
      <c r="F40" s="103"/>
      <c r="G40" s="103"/>
      <c r="H40" s="103"/>
      <c r="I40" s="103"/>
      <c r="J40" s="103"/>
      <c r="K40" s="103"/>
      <c r="L40" s="103"/>
      <c r="M40" s="103"/>
      <c r="N40" s="103"/>
      <c r="O40" s="103"/>
      <c r="P40" s="103"/>
    </row>
    <row r="41" spans="2:16" ht="15" customHeight="1" x14ac:dyDescent="0.2">
      <c r="B41" s="481" t="s">
        <v>135</v>
      </c>
      <c r="C41" s="482"/>
      <c r="D41" s="482"/>
      <c r="E41" s="482"/>
      <c r="F41" s="485" t="s">
        <v>187</v>
      </c>
      <c r="G41" s="485"/>
      <c r="H41" s="485"/>
      <c r="I41" s="486"/>
      <c r="J41" s="100"/>
      <c r="K41" s="100"/>
      <c r="L41" s="100"/>
      <c r="M41" s="100"/>
      <c r="N41" s="100"/>
      <c r="O41" s="100"/>
      <c r="P41" s="100"/>
    </row>
    <row r="42" spans="2:16" ht="15" customHeight="1" thickBot="1" x14ac:dyDescent="0.25">
      <c r="B42" s="483"/>
      <c r="C42" s="484"/>
      <c r="D42" s="484"/>
      <c r="E42" s="484"/>
      <c r="F42" s="487"/>
      <c r="G42" s="487"/>
      <c r="H42" s="487"/>
      <c r="I42" s="488"/>
      <c r="J42" s="100"/>
      <c r="K42" s="100"/>
      <c r="L42" s="100"/>
      <c r="M42" s="100"/>
      <c r="N42" s="100"/>
      <c r="O42" s="100"/>
      <c r="P42" s="100"/>
    </row>
    <row r="43" spans="2:16" ht="15" customHeight="1" thickBot="1" x14ac:dyDescent="0.25"/>
    <row r="44" spans="2:16" ht="15" customHeight="1" x14ac:dyDescent="0.2">
      <c r="B44" s="489" t="s">
        <v>140</v>
      </c>
      <c r="C44" s="490"/>
      <c r="D44" s="490"/>
      <c r="E44" s="493"/>
      <c r="F44" s="493"/>
      <c r="G44" s="493"/>
      <c r="H44" s="493"/>
      <c r="I44" s="494"/>
    </row>
    <row r="45" spans="2:16" ht="15" customHeight="1" x14ac:dyDescent="0.2">
      <c r="B45" s="491"/>
      <c r="C45" s="492"/>
      <c r="D45" s="492"/>
      <c r="E45" s="495"/>
      <c r="F45" s="495"/>
      <c r="G45" s="495"/>
      <c r="H45" s="495"/>
      <c r="I45" s="496"/>
    </row>
    <row r="46" spans="2:16" ht="15" customHeight="1" x14ac:dyDescent="0.2">
      <c r="B46" s="497" t="s">
        <v>141</v>
      </c>
      <c r="C46" s="498"/>
      <c r="D46" s="498"/>
      <c r="E46" s="499"/>
      <c r="F46" s="499"/>
      <c r="G46" s="499"/>
      <c r="H46" s="499"/>
      <c r="I46" s="500"/>
    </row>
    <row r="47" spans="2:16" ht="15" customHeight="1" x14ac:dyDescent="0.2">
      <c r="B47" s="497"/>
      <c r="C47" s="498"/>
      <c r="D47" s="498"/>
      <c r="E47" s="499"/>
      <c r="F47" s="499"/>
      <c r="G47" s="499"/>
      <c r="H47" s="499"/>
      <c r="I47" s="500"/>
    </row>
    <row r="48" spans="2:16" ht="15" customHeight="1" x14ac:dyDescent="0.2">
      <c r="B48" s="497" t="s">
        <v>85</v>
      </c>
      <c r="C48" s="498"/>
      <c r="D48" s="498"/>
      <c r="E48" s="459"/>
      <c r="F48" s="459"/>
      <c r="G48" s="459"/>
      <c r="H48" s="459"/>
      <c r="I48" s="460"/>
    </row>
    <row r="49" spans="2:16" ht="15" customHeight="1" thickBot="1" x14ac:dyDescent="0.25">
      <c r="B49" s="502"/>
      <c r="C49" s="503"/>
      <c r="D49" s="503"/>
      <c r="E49" s="461"/>
      <c r="F49" s="461"/>
      <c r="G49" s="461"/>
      <c r="H49" s="461"/>
      <c r="I49" s="462"/>
    </row>
    <row r="50" spans="2:16" ht="15" customHeight="1" thickBot="1" x14ac:dyDescent="0.3">
      <c r="B50" s="79"/>
      <c r="C50" s="79"/>
      <c r="D50" s="81"/>
      <c r="E50" s="80"/>
      <c r="F50"/>
    </row>
    <row r="51" spans="2:16" ht="15" customHeight="1" x14ac:dyDescent="0.2">
      <c r="B51" s="463" t="s">
        <v>136</v>
      </c>
      <c r="C51" s="464"/>
      <c r="D51" s="464"/>
      <c r="E51" s="464" t="s">
        <v>143</v>
      </c>
      <c r="F51" s="464"/>
      <c r="G51" s="464"/>
      <c r="H51" s="464"/>
      <c r="I51" s="467" t="s">
        <v>144</v>
      </c>
      <c r="J51" s="468"/>
      <c r="K51" s="468"/>
      <c r="L51" s="471" t="s">
        <v>145</v>
      </c>
      <c r="M51" s="464" t="s">
        <v>142</v>
      </c>
      <c r="N51" s="464"/>
      <c r="O51" s="464"/>
      <c r="P51" s="473"/>
    </row>
    <row r="52" spans="2:16" ht="15" customHeight="1" thickBot="1" x14ac:dyDescent="0.25">
      <c r="B52" s="465"/>
      <c r="C52" s="466"/>
      <c r="D52" s="466"/>
      <c r="E52" s="466"/>
      <c r="F52" s="466"/>
      <c r="G52" s="466"/>
      <c r="H52" s="466"/>
      <c r="I52" s="469"/>
      <c r="J52" s="470"/>
      <c r="K52" s="470"/>
      <c r="L52" s="472"/>
      <c r="M52" s="474" t="s">
        <v>147</v>
      </c>
      <c r="N52" s="474"/>
      <c r="O52" s="475" t="s">
        <v>146</v>
      </c>
      <c r="P52" s="476"/>
    </row>
    <row r="53" spans="2:16" ht="30" customHeight="1" x14ac:dyDescent="0.2">
      <c r="B53" s="477" t="s">
        <v>137</v>
      </c>
      <c r="C53" s="478"/>
      <c r="D53" s="478"/>
      <c r="E53" s="479" t="s">
        <v>149</v>
      </c>
      <c r="F53" s="479"/>
      <c r="G53" s="479"/>
      <c r="H53" s="479"/>
      <c r="I53" s="479" t="s">
        <v>188</v>
      </c>
      <c r="J53" s="479"/>
      <c r="K53" s="480"/>
      <c r="L53" s="96">
        <v>0.75</v>
      </c>
      <c r="M53" s="101"/>
      <c r="N53" s="97"/>
      <c r="O53" s="98"/>
      <c r="P53" s="99"/>
    </row>
    <row r="54" spans="2:16" ht="30" customHeight="1" x14ac:dyDescent="0.2">
      <c r="B54" s="455" t="s">
        <v>138</v>
      </c>
      <c r="C54" s="456"/>
      <c r="D54" s="456"/>
      <c r="E54" s="457" t="s">
        <v>148</v>
      </c>
      <c r="F54" s="457"/>
      <c r="G54" s="457"/>
      <c r="H54" s="457"/>
      <c r="I54" s="457" t="s">
        <v>189</v>
      </c>
      <c r="J54" s="457"/>
      <c r="K54" s="458"/>
      <c r="L54" s="93">
        <v>1</v>
      </c>
      <c r="M54" s="102"/>
      <c r="N54" s="85"/>
      <c r="O54" s="86"/>
      <c r="P54" s="88"/>
    </row>
    <row r="55" spans="2:16" ht="30" customHeight="1" x14ac:dyDescent="0.2">
      <c r="B55" s="455" t="s">
        <v>139</v>
      </c>
      <c r="C55" s="456"/>
      <c r="D55" s="456"/>
      <c r="E55" s="457" t="s">
        <v>150</v>
      </c>
      <c r="F55" s="457"/>
      <c r="G55" s="457"/>
      <c r="H55" s="457"/>
      <c r="I55" s="457" t="s">
        <v>188</v>
      </c>
      <c r="J55" s="457"/>
      <c r="K55" s="458"/>
      <c r="L55" s="93">
        <v>0.5</v>
      </c>
      <c r="M55" s="102"/>
      <c r="N55" s="85"/>
      <c r="O55" s="87"/>
      <c r="P55" s="88"/>
    </row>
    <row r="56" spans="2:16" ht="30" customHeight="1" x14ac:dyDescent="0.2">
      <c r="B56" s="455"/>
      <c r="C56" s="456"/>
      <c r="D56" s="456"/>
      <c r="E56" s="447"/>
      <c r="F56" s="448"/>
      <c r="G56" s="448"/>
      <c r="H56" s="449"/>
      <c r="I56" s="447"/>
      <c r="J56" s="448"/>
      <c r="K56" s="448"/>
      <c r="L56" s="94"/>
      <c r="M56" s="102"/>
      <c r="N56" s="85"/>
      <c r="O56" s="87"/>
      <c r="P56" s="88"/>
    </row>
    <row r="57" spans="2:16" ht="30" customHeight="1" x14ac:dyDescent="0.2">
      <c r="B57" s="455"/>
      <c r="C57" s="456"/>
      <c r="D57" s="456"/>
      <c r="E57" s="447"/>
      <c r="F57" s="448"/>
      <c r="G57" s="448"/>
      <c r="H57" s="449"/>
      <c r="I57" s="447"/>
      <c r="J57" s="448"/>
      <c r="K57" s="448"/>
      <c r="L57" s="94"/>
      <c r="M57" s="102"/>
      <c r="N57" s="85"/>
      <c r="O57" s="87"/>
      <c r="P57" s="88"/>
    </row>
    <row r="58" spans="2:16" ht="30" customHeight="1" x14ac:dyDescent="0.2">
      <c r="B58" s="455"/>
      <c r="C58" s="456"/>
      <c r="D58" s="456"/>
      <c r="E58" s="447"/>
      <c r="F58" s="448"/>
      <c r="G58" s="448"/>
      <c r="H58" s="449"/>
      <c r="I58" s="447"/>
      <c r="J58" s="448"/>
      <c r="K58" s="448"/>
      <c r="L58" s="94"/>
      <c r="M58" s="102"/>
      <c r="N58" s="85"/>
      <c r="O58" s="87"/>
      <c r="P58" s="88"/>
    </row>
    <row r="59" spans="2:16" ht="30" customHeight="1" x14ac:dyDescent="0.2">
      <c r="B59" s="445"/>
      <c r="C59" s="446"/>
      <c r="D59" s="446"/>
      <c r="E59" s="447"/>
      <c r="F59" s="448"/>
      <c r="G59" s="448"/>
      <c r="H59" s="449"/>
      <c r="I59" s="447"/>
      <c r="J59" s="448"/>
      <c r="K59" s="448"/>
      <c r="L59" s="94"/>
      <c r="M59" s="102"/>
      <c r="N59" s="85"/>
      <c r="O59" s="87"/>
      <c r="P59" s="88"/>
    </row>
    <row r="60" spans="2:16" ht="30" customHeight="1" x14ac:dyDescent="0.2">
      <c r="B60" s="445"/>
      <c r="C60" s="446"/>
      <c r="D60" s="446"/>
      <c r="E60" s="447"/>
      <c r="F60" s="448"/>
      <c r="G60" s="448"/>
      <c r="H60" s="449"/>
      <c r="I60" s="447"/>
      <c r="J60" s="448"/>
      <c r="K60" s="448"/>
      <c r="L60" s="94"/>
      <c r="M60" s="102"/>
      <c r="N60" s="85"/>
      <c r="O60" s="87"/>
      <c r="P60" s="88"/>
    </row>
    <row r="61" spans="2:16" ht="30" customHeight="1" thickBot="1" x14ac:dyDescent="0.25">
      <c r="B61" s="450"/>
      <c r="C61" s="451"/>
      <c r="D61" s="451"/>
      <c r="E61" s="452"/>
      <c r="F61" s="453"/>
      <c r="G61" s="453"/>
      <c r="H61" s="454"/>
      <c r="I61" s="452"/>
      <c r="J61" s="453"/>
      <c r="K61" s="453"/>
      <c r="L61" s="95"/>
      <c r="M61" s="89"/>
      <c r="N61" s="90"/>
      <c r="O61" s="91"/>
      <c r="P61" s="92"/>
    </row>
    <row r="62" spans="2:16" ht="15" customHeight="1" x14ac:dyDescent="0.25">
      <c r="B62" s="82"/>
      <c r="C62" s="80"/>
      <c r="D62" s="80"/>
      <c r="E62" s="80"/>
      <c r="F62"/>
    </row>
    <row r="63" spans="2:16" ht="15" customHeight="1" thickBot="1" x14ac:dyDescent="0.3">
      <c r="B63" s="80"/>
      <c r="C63" s="80"/>
      <c r="D63" s="83"/>
      <c r="E63" s="83"/>
      <c r="F63" s="84"/>
    </row>
    <row r="64" spans="2:16" ht="15" customHeight="1" thickBot="1" x14ac:dyDescent="0.25">
      <c r="B64" s="320" t="s">
        <v>4</v>
      </c>
      <c r="C64" s="321"/>
      <c r="D64" s="337"/>
      <c r="E64" s="338"/>
      <c r="F64" s="339"/>
    </row>
    <row r="65" spans="2:16" ht="15" customHeight="1" thickBot="1" x14ac:dyDescent="0.25"/>
    <row r="66" spans="2:16" ht="15" customHeight="1" x14ac:dyDescent="0.2">
      <c r="B66" s="311" t="s">
        <v>191</v>
      </c>
      <c r="C66" s="312"/>
      <c r="D66" s="312"/>
      <c r="E66" s="312"/>
      <c r="F66" s="312"/>
      <c r="G66" s="312"/>
      <c r="H66" s="313"/>
      <c r="J66" s="311" t="s">
        <v>190</v>
      </c>
      <c r="K66" s="312"/>
      <c r="L66" s="312"/>
      <c r="M66" s="312"/>
      <c r="N66" s="312"/>
      <c r="O66" s="312"/>
      <c r="P66" s="313"/>
    </row>
    <row r="67" spans="2:16" ht="15" customHeight="1" x14ac:dyDescent="0.2">
      <c r="B67" s="314"/>
      <c r="C67" s="315"/>
      <c r="D67" s="315"/>
      <c r="E67" s="315"/>
      <c r="F67" s="315"/>
      <c r="G67" s="315"/>
      <c r="H67" s="316"/>
      <c r="J67" s="314"/>
      <c r="K67" s="315"/>
      <c r="L67" s="315"/>
      <c r="M67" s="315"/>
      <c r="N67" s="315"/>
      <c r="O67" s="315"/>
      <c r="P67" s="316"/>
    </row>
    <row r="68" spans="2:16" ht="15" customHeight="1" x14ac:dyDescent="0.2">
      <c r="B68" s="314"/>
      <c r="C68" s="315"/>
      <c r="D68" s="315"/>
      <c r="E68" s="315"/>
      <c r="F68" s="315"/>
      <c r="G68" s="315"/>
      <c r="H68" s="316"/>
      <c r="J68" s="314"/>
      <c r="K68" s="315"/>
      <c r="L68" s="315"/>
      <c r="M68" s="315"/>
      <c r="N68" s="315"/>
      <c r="O68" s="315"/>
      <c r="P68" s="316"/>
    </row>
    <row r="69" spans="2:16" ht="15" customHeight="1" x14ac:dyDescent="0.2">
      <c r="B69" s="314"/>
      <c r="C69" s="315"/>
      <c r="D69" s="315"/>
      <c r="E69" s="315"/>
      <c r="F69" s="315"/>
      <c r="G69" s="315"/>
      <c r="H69" s="316"/>
      <c r="J69" s="314"/>
      <c r="K69" s="315"/>
      <c r="L69" s="315"/>
      <c r="M69" s="315"/>
      <c r="N69" s="315"/>
      <c r="O69" s="315"/>
      <c r="P69" s="316"/>
    </row>
    <row r="70" spans="2:16" ht="15" customHeight="1" x14ac:dyDescent="0.2">
      <c r="B70" s="314"/>
      <c r="C70" s="315"/>
      <c r="D70" s="315"/>
      <c r="E70" s="315"/>
      <c r="F70" s="315"/>
      <c r="G70" s="315"/>
      <c r="H70" s="316"/>
      <c r="J70" s="314"/>
      <c r="K70" s="315"/>
      <c r="L70" s="315"/>
      <c r="M70" s="315"/>
      <c r="N70" s="315"/>
      <c r="O70" s="315"/>
      <c r="P70" s="316"/>
    </row>
    <row r="71" spans="2:16" ht="15" customHeight="1" thickBot="1" x14ac:dyDescent="0.25">
      <c r="B71" s="317"/>
      <c r="C71" s="318"/>
      <c r="D71" s="318"/>
      <c r="E71" s="318"/>
      <c r="F71" s="318"/>
      <c r="G71" s="318"/>
      <c r="H71" s="319"/>
      <c r="J71" s="317"/>
      <c r="K71" s="318"/>
      <c r="L71" s="318"/>
      <c r="M71" s="318"/>
      <c r="N71" s="318"/>
      <c r="O71" s="318"/>
      <c r="P71" s="319"/>
    </row>
    <row r="72" spans="2:16" ht="15" customHeight="1" thickBot="1" x14ac:dyDescent="0.25">
      <c r="B72" s="106"/>
      <c r="C72" s="106"/>
      <c r="D72" s="106"/>
      <c r="E72" s="106"/>
      <c r="F72" s="106"/>
      <c r="G72" s="106"/>
      <c r="H72" s="106"/>
      <c r="I72" s="106"/>
      <c r="J72" s="106"/>
      <c r="K72" s="106"/>
    </row>
    <row r="73" spans="2:16" ht="15" customHeight="1" x14ac:dyDescent="0.2">
      <c r="B73" s="397" t="s">
        <v>152</v>
      </c>
      <c r="C73" s="398"/>
      <c r="D73" s="398"/>
      <c r="E73" s="398"/>
      <c r="F73" s="398"/>
      <c r="G73" s="398"/>
      <c r="H73" s="398"/>
      <c r="I73" s="398"/>
      <c r="J73" s="398"/>
      <c r="K73" s="398"/>
      <c r="L73" s="398"/>
      <c r="M73" s="398"/>
      <c r="N73" s="398"/>
      <c r="O73" s="398"/>
      <c r="P73" s="399"/>
    </row>
    <row r="74" spans="2:16" ht="15" customHeight="1" thickBot="1" x14ac:dyDescent="0.25">
      <c r="B74" s="400"/>
      <c r="C74" s="401"/>
      <c r="D74" s="401"/>
      <c r="E74" s="401"/>
      <c r="F74" s="401"/>
      <c r="G74" s="401"/>
      <c r="H74" s="401"/>
      <c r="I74" s="401"/>
      <c r="J74" s="401"/>
      <c r="K74" s="401"/>
      <c r="L74" s="401"/>
      <c r="M74" s="401"/>
      <c r="N74" s="401"/>
      <c r="O74" s="401"/>
      <c r="P74" s="402"/>
    </row>
    <row r="75" spans="2:16" ht="15" customHeight="1" thickBot="1" x14ac:dyDescent="0.25">
      <c r="C75" s="107"/>
      <c r="D75" s="107"/>
      <c r="E75" s="107"/>
      <c r="F75" s="107"/>
      <c r="G75" s="107"/>
      <c r="H75" s="107"/>
      <c r="I75" s="107"/>
      <c r="J75" s="107"/>
      <c r="K75" s="107"/>
      <c r="L75" s="107"/>
      <c r="M75" s="107"/>
      <c r="N75" s="107"/>
      <c r="O75" s="107"/>
      <c r="P75" s="107"/>
    </row>
    <row r="76" spans="2:16" ht="15" customHeight="1" x14ac:dyDescent="0.2">
      <c r="B76" s="481" t="s">
        <v>135</v>
      </c>
      <c r="C76" s="482"/>
      <c r="D76" s="482"/>
      <c r="E76" s="482"/>
      <c r="F76" s="485" t="s">
        <v>187</v>
      </c>
      <c r="G76" s="485"/>
      <c r="H76" s="485"/>
      <c r="I76" s="486"/>
      <c r="J76" s="106"/>
      <c r="K76" s="106"/>
      <c r="L76" s="106"/>
      <c r="M76" s="106"/>
      <c r="N76" s="106"/>
      <c r="O76" s="106"/>
      <c r="P76" s="106"/>
    </row>
    <row r="77" spans="2:16" ht="15" customHeight="1" thickBot="1" x14ac:dyDescent="0.25">
      <c r="B77" s="483"/>
      <c r="C77" s="484"/>
      <c r="D77" s="484"/>
      <c r="E77" s="484"/>
      <c r="F77" s="487"/>
      <c r="G77" s="487"/>
      <c r="H77" s="487"/>
      <c r="I77" s="488"/>
      <c r="J77" s="106"/>
      <c r="K77" s="106"/>
      <c r="L77" s="106"/>
      <c r="M77" s="106"/>
      <c r="N77" s="106"/>
      <c r="O77" s="106"/>
      <c r="P77" s="106"/>
    </row>
    <row r="78" spans="2:16" ht="15" customHeight="1" thickBot="1" x14ac:dyDescent="0.25"/>
    <row r="79" spans="2:16" ht="15" customHeight="1" x14ac:dyDescent="0.2">
      <c r="B79" s="489" t="s">
        <v>140</v>
      </c>
      <c r="C79" s="490"/>
      <c r="D79" s="490"/>
      <c r="E79" s="493"/>
      <c r="F79" s="493"/>
      <c r="G79" s="493"/>
      <c r="H79" s="493"/>
      <c r="I79" s="494"/>
    </row>
    <row r="80" spans="2:16" ht="15" customHeight="1" x14ac:dyDescent="0.2">
      <c r="B80" s="491"/>
      <c r="C80" s="492"/>
      <c r="D80" s="492"/>
      <c r="E80" s="495"/>
      <c r="F80" s="495"/>
      <c r="G80" s="495"/>
      <c r="H80" s="495"/>
      <c r="I80" s="496"/>
    </row>
    <row r="81" spans="2:16" ht="15" customHeight="1" x14ac:dyDescent="0.2">
      <c r="B81" s="497" t="s">
        <v>141</v>
      </c>
      <c r="C81" s="498"/>
      <c r="D81" s="498"/>
      <c r="E81" s="499"/>
      <c r="F81" s="499"/>
      <c r="G81" s="499"/>
      <c r="H81" s="499"/>
      <c r="I81" s="500"/>
    </row>
    <row r="82" spans="2:16" ht="15" customHeight="1" x14ac:dyDescent="0.2">
      <c r="B82" s="497"/>
      <c r="C82" s="498"/>
      <c r="D82" s="498"/>
      <c r="E82" s="499"/>
      <c r="F82" s="499"/>
      <c r="G82" s="499"/>
      <c r="H82" s="499"/>
      <c r="I82" s="500"/>
    </row>
    <row r="83" spans="2:16" ht="15" customHeight="1" x14ac:dyDescent="0.2">
      <c r="B83" s="497" t="s">
        <v>85</v>
      </c>
      <c r="C83" s="498"/>
      <c r="D83" s="498"/>
      <c r="E83" s="459"/>
      <c r="F83" s="459"/>
      <c r="G83" s="459"/>
      <c r="H83" s="459"/>
      <c r="I83" s="460"/>
    </row>
    <row r="84" spans="2:16" ht="15" customHeight="1" thickBot="1" x14ac:dyDescent="0.25">
      <c r="B84" s="502"/>
      <c r="C84" s="503"/>
      <c r="D84" s="503"/>
      <c r="E84" s="461"/>
      <c r="F84" s="461"/>
      <c r="G84" s="461"/>
      <c r="H84" s="461"/>
      <c r="I84" s="462"/>
    </row>
    <row r="85" spans="2:16" ht="15" customHeight="1" thickBot="1" x14ac:dyDescent="0.3">
      <c r="B85" s="79"/>
      <c r="C85" s="79"/>
      <c r="D85" s="81"/>
      <c r="E85" s="80"/>
      <c r="F85"/>
    </row>
    <row r="86" spans="2:16" ht="15" customHeight="1" x14ac:dyDescent="0.2">
      <c r="B86" s="463" t="s">
        <v>136</v>
      </c>
      <c r="C86" s="464"/>
      <c r="D86" s="464"/>
      <c r="E86" s="464" t="s">
        <v>143</v>
      </c>
      <c r="F86" s="464"/>
      <c r="G86" s="464"/>
      <c r="H86" s="464"/>
      <c r="I86" s="467" t="s">
        <v>144</v>
      </c>
      <c r="J86" s="468"/>
      <c r="K86" s="468"/>
      <c r="L86" s="471" t="s">
        <v>145</v>
      </c>
      <c r="M86" s="464" t="s">
        <v>142</v>
      </c>
      <c r="N86" s="464"/>
      <c r="O86" s="464"/>
      <c r="P86" s="473"/>
    </row>
    <row r="87" spans="2:16" ht="15" customHeight="1" thickBot="1" x14ac:dyDescent="0.25">
      <c r="B87" s="465"/>
      <c r="C87" s="466"/>
      <c r="D87" s="466"/>
      <c r="E87" s="466"/>
      <c r="F87" s="466"/>
      <c r="G87" s="466"/>
      <c r="H87" s="466"/>
      <c r="I87" s="469"/>
      <c r="J87" s="470"/>
      <c r="K87" s="470"/>
      <c r="L87" s="472"/>
      <c r="M87" s="474" t="s">
        <v>147</v>
      </c>
      <c r="N87" s="474"/>
      <c r="O87" s="475" t="s">
        <v>146</v>
      </c>
      <c r="P87" s="476"/>
    </row>
    <row r="88" spans="2:16" ht="30" customHeight="1" x14ac:dyDescent="0.2">
      <c r="B88" s="477" t="s">
        <v>137</v>
      </c>
      <c r="C88" s="478"/>
      <c r="D88" s="478"/>
      <c r="E88" s="479" t="s">
        <v>149</v>
      </c>
      <c r="F88" s="479"/>
      <c r="G88" s="479"/>
      <c r="H88" s="479"/>
      <c r="I88" s="479" t="s">
        <v>188</v>
      </c>
      <c r="J88" s="479"/>
      <c r="K88" s="480"/>
      <c r="L88" s="96">
        <v>0.75</v>
      </c>
      <c r="M88" s="104"/>
      <c r="N88" s="97"/>
      <c r="O88" s="98"/>
      <c r="P88" s="99"/>
    </row>
    <row r="89" spans="2:16" ht="30" customHeight="1" x14ac:dyDescent="0.2">
      <c r="B89" s="455" t="s">
        <v>138</v>
      </c>
      <c r="C89" s="456"/>
      <c r="D89" s="456"/>
      <c r="E89" s="457" t="s">
        <v>148</v>
      </c>
      <c r="F89" s="457"/>
      <c r="G89" s="457"/>
      <c r="H89" s="457"/>
      <c r="I89" s="457" t="s">
        <v>189</v>
      </c>
      <c r="J89" s="457"/>
      <c r="K89" s="458"/>
      <c r="L89" s="93">
        <v>1</v>
      </c>
      <c r="M89" s="105"/>
      <c r="N89" s="85"/>
      <c r="O89" s="86"/>
      <c r="P89" s="88"/>
    </row>
    <row r="90" spans="2:16" ht="30" customHeight="1" x14ac:dyDescent="0.2">
      <c r="B90" s="455" t="s">
        <v>139</v>
      </c>
      <c r="C90" s="456"/>
      <c r="D90" s="456"/>
      <c r="E90" s="457" t="s">
        <v>150</v>
      </c>
      <c r="F90" s="457"/>
      <c r="G90" s="457"/>
      <c r="H90" s="457"/>
      <c r="I90" s="457" t="s">
        <v>188</v>
      </c>
      <c r="J90" s="457"/>
      <c r="K90" s="458"/>
      <c r="L90" s="93">
        <v>0.5</v>
      </c>
      <c r="M90" s="105"/>
      <c r="N90" s="85"/>
      <c r="O90" s="87"/>
      <c r="P90" s="88"/>
    </row>
    <row r="91" spans="2:16" ht="30" customHeight="1" x14ac:dyDescent="0.2">
      <c r="B91" s="455"/>
      <c r="C91" s="456"/>
      <c r="D91" s="456"/>
      <c r="E91" s="447"/>
      <c r="F91" s="448"/>
      <c r="G91" s="448"/>
      <c r="H91" s="449"/>
      <c r="I91" s="447"/>
      <c r="J91" s="448"/>
      <c r="K91" s="448"/>
      <c r="L91" s="94"/>
      <c r="M91" s="105"/>
      <c r="N91" s="85"/>
      <c r="O91" s="87"/>
      <c r="P91" s="88"/>
    </row>
    <row r="92" spans="2:16" ht="30" customHeight="1" x14ac:dyDescent="0.2">
      <c r="B92" s="455"/>
      <c r="C92" s="456"/>
      <c r="D92" s="456"/>
      <c r="E92" s="447"/>
      <c r="F92" s="448"/>
      <c r="G92" s="448"/>
      <c r="H92" s="449"/>
      <c r="I92" s="447"/>
      <c r="J92" s="448"/>
      <c r="K92" s="448"/>
      <c r="L92" s="94"/>
      <c r="M92" s="105"/>
      <c r="N92" s="85"/>
      <c r="O92" s="87"/>
      <c r="P92" s="88"/>
    </row>
    <row r="93" spans="2:16" ht="30" customHeight="1" x14ac:dyDescent="0.2">
      <c r="B93" s="455"/>
      <c r="C93" s="456"/>
      <c r="D93" s="456"/>
      <c r="E93" s="447"/>
      <c r="F93" s="448"/>
      <c r="G93" s="448"/>
      <c r="H93" s="449"/>
      <c r="I93" s="447"/>
      <c r="J93" s="448"/>
      <c r="K93" s="448"/>
      <c r="L93" s="94"/>
      <c r="M93" s="105"/>
      <c r="N93" s="85"/>
      <c r="O93" s="87"/>
      <c r="P93" s="88"/>
    </row>
    <row r="94" spans="2:16" ht="30" customHeight="1" x14ac:dyDescent="0.2">
      <c r="B94" s="445"/>
      <c r="C94" s="446"/>
      <c r="D94" s="446"/>
      <c r="E94" s="447"/>
      <c r="F94" s="448"/>
      <c r="G94" s="448"/>
      <c r="H94" s="449"/>
      <c r="I94" s="447"/>
      <c r="J94" s="448"/>
      <c r="K94" s="448"/>
      <c r="L94" s="94"/>
      <c r="M94" s="105"/>
      <c r="N94" s="85"/>
      <c r="O94" s="87"/>
      <c r="P94" s="88"/>
    </row>
    <row r="95" spans="2:16" ht="30" customHeight="1" x14ac:dyDescent="0.2">
      <c r="B95" s="445"/>
      <c r="C95" s="446"/>
      <c r="D95" s="446"/>
      <c r="E95" s="447"/>
      <c r="F95" s="448"/>
      <c r="G95" s="448"/>
      <c r="H95" s="449"/>
      <c r="I95" s="447"/>
      <c r="J95" s="448"/>
      <c r="K95" s="448"/>
      <c r="L95" s="94"/>
      <c r="M95" s="105"/>
      <c r="N95" s="85"/>
      <c r="O95" s="87"/>
      <c r="P95" s="88"/>
    </row>
    <row r="96" spans="2:16" ht="30" customHeight="1" thickBot="1" x14ac:dyDescent="0.25">
      <c r="B96" s="450"/>
      <c r="C96" s="451"/>
      <c r="D96" s="451"/>
      <c r="E96" s="452"/>
      <c r="F96" s="453"/>
      <c r="G96" s="453"/>
      <c r="H96" s="454"/>
      <c r="I96" s="452"/>
      <c r="J96" s="453"/>
      <c r="K96" s="453"/>
      <c r="L96" s="95"/>
      <c r="M96" s="89"/>
      <c r="N96" s="90"/>
      <c r="O96" s="91"/>
      <c r="P96" s="92"/>
    </row>
    <row r="97" spans="2:16" ht="15" customHeight="1" x14ac:dyDescent="0.25">
      <c r="B97" s="82"/>
      <c r="C97" s="80"/>
      <c r="D97" s="80"/>
      <c r="E97" s="80"/>
      <c r="F97"/>
    </row>
    <row r="98" spans="2:16" ht="15" customHeight="1" thickBot="1" x14ac:dyDescent="0.3">
      <c r="B98" s="80"/>
      <c r="C98" s="80"/>
      <c r="D98" s="83"/>
      <c r="E98" s="83"/>
      <c r="F98" s="84"/>
    </row>
    <row r="99" spans="2:16" ht="15" customHeight="1" thickBot="1" x14ac:dyDescent="0.25">
      <c r="B99" s="320" t="s">
        <v>4</v>
      </c>
      <c r="C99" s="321"/>
      <c r="D99" s="337"/>
      <c r="E99" s="338"/>
      <c r="F99" s="339"/>
    </row>
    <row r="100" spans="2:16" ht="15" customHeight="1" thickBot="1" x14ac:dyDescent="0.25"/>
    <row r="101" spans="2:16" ht="15" customHeight="1" x14ac:dyDescent="0.2">
      <c r="B101" s="311" t="s">
        <v>191</v>
      </c>
      <c r="C101" s="312"/>
      <c r="D101" s="312"/>
      <c r="E101" s="312"/>
      <c r="F101" s="312"/>
      <c r="G101" s="312"/>
      <c r="H101" s="313"/>
      <c r="J101" s="311" t="s">
        <v>190</v>
      </c>
      <c r="K101" s="312"/>
      <c r="L101" s="312"/>
      <c r="M101" s="312"/>
      <c r="N101" s="312"/>
      <c r="O101" s="312"/>
      <c r="P101" s="313"/>
    </row>
    <row r="102" spans="2:16" ht="15" customHeight="1" x14ac:dyDescent="0.2">
      <c r="B102" s="314"/>
      <c r="C102" s="315"/>
      <c r="D102" s="315"/>
      <c r="E102" s="315"/>
      <c r="F102" s="315"/>
      <c r="G102" s="315"/>
      <c r="H102" s="316"/>
      <c r="J102" s="314"/>
      <c r="K102" s="315"/>
      <c r="L102" s="315"/>
      <c r="M102" s="315"/>
      <c r="N102" s="315"/>
      <c r="O102" s="315"/>
      <c r="P102" s="316"/>
    </row>
    <row r="103" spans="2:16" ht="15" customHeight="1" x14ac:dyDescent="0.2">
      <c r="B103" s="314"/>
      <c r="C103" s="315"/>
      <c r="D103" s="315"/>
      <c r="E103" s="315"/>
      <c r="F103" s="315"/>
      <c r="G103" s="315"/>
      <c r="H103" s="316"/>
      <c r="J103" s="314"/>
      <c r="K103" s="315"/>
      <c r="L103" s="315"/>
      <c r="M103" s="315"/>
      <c r="N103" s="315"/>
      <c r="O103" s="315"/>
      <c r="P103" s="316"/>
    </row>
    <row r="104" spans="2:16" ht="15" customHeight="1" x14ac:dyDescent="0.2">
      <c r="B104" s="314"/>
      <c r="C104" s="315"/>
      <c r="D104" s="315"/>
      <c r="E104" s="315"/>
      <c r="F104" s="315"/>
      <c r="G104" s="315"/>
      <c r="H104" s="316"/>
      <c r="J104" s="314"/>
      <c r="K104" s="315"/>
      <c r="L104" s="315"/>
      <c r="M104" s="315"/>
      <c r="N104" s="315"/>
      <c r="O104" s="315"/>
      <c r="P104" s="316"/>
    </row>
    <row r="105" spans="2:16" ht="15" customHeight="1" x14ac:dyDescent="0.2">
      <c r="B105" s="314"/>
      <c r="C105" s="315"/>
      <c r="D105" s="315"/>
      <c r="E105" s="315"/>
      <c r="F105" s="315"/>
      <c r="G105" s="315"/>
      <c r="H105" s="316"/>
      <c r="J105" s="314"/>
      <c r="K105" s="315"/>
      <c r="L105" s="315"/>
      <c r="M105" s="315"/>
      <c r="N105" s="315"/>
      <c r="O105" s="315"/>
      <c r="P105" s="316"/>
    </row>
    <row r="106" spans="2:16" ht="15" customHeight="1" thickBot="1" x14ac:dyDescent="0.25">
      <c r="B106" s="317"/>
      <c r="C106" s="318"/>
      <c r="D106" s="318"/>
      <c r="E106" s="318"/>
      <c r="F106" s="318"/>
      <c r="G106" s="318"/>
      <c r="H106" s="319"/>
      <c r="J106" s="317"/>
      <c r="K106" s="318"/>
      <c r="L106" s="318"/>
      <c r="M106" s="318"/>
      <c r="N106" s="318"/>
      <c r="O106" s="318"/>
      <c r="P106" s="319"/>
    </row>
    <row r="107" spans="2:16" ht="15" customHeight="1" thickBot="1" x14ac:dyDescent="0.25">
      <c r="B107" s="106"/>
      <c r="C107" s="106"/>
      <c r="D107" s="106"/>
      <c r="E107" s="106"/>
      <c r="F107" s="106"/>
      <c r="G107" s="106"/>
      <c r="H107" s="106"/>
      <c r="I107" s="106"/>
      <c r="J107" s="106"/>
      <c r="K107" s="106"/>
    </row>
    <row r="108" spans="2:16" ht="15" customHeight="1" x14ac:dyDescent="0.2">
      <c r="B108" s="397" t="s">
        <v>152</v>
      </c>
      <c r="C108" s="398"/>
      <c r="D108" s="398"/>
      <c r="E108" s="398"/>
      <c r="F108" s="398"/>
      <c r="G108" s="398"/>
      <c r="H108" s="398"/>
      <c r="I108" s="398"/>
      <c r="J108" s="398"/>
      <c r="K108" s="398"/>
      <c r="L108" s="398"/>
      <c r="M108" s="398"/>
      <c r="N108" s="398"/>
      <c r="O108" s="398"/>
      <c r="P108" s="399"/>
    </row>
    <row r="109" spans="2:16" ht="15" customHeight="1" thickBot="1" x14ac:dyDescent="0.25">
      <c r="B109" s="400"/>
      <c r="C109" s="401"/>
      <c r="D109" s="401"/>
      <c r="E109" s="401"/>
      <c r="F109" s="401"/>
      <c r="G109" s="401"/>
      <c r="H109" s="401"/>
      <c r="I109" s="401"/>
      <c r="J109" s="401"/>
      <c r="K109" s="401"/>
      <c r="L109" s="401"/>
      <c r="M109" s="401"/>
      <c r="N109" s="401"/>
      <c r="O109" s="401"/>
      <c r="P109" s="402"/>
    </row>
    <row r="110" spans="2:16" ht="15" customHeight="1" thickBot="1" x14ac:dyDescent="0.25">
      <c r="C110" s="107"/>
      <c r="D110" s="107"/>
      <c r="E110" s="107"/>
      <c r="F110" s="107"/>
      <c r="G110" s="107"/>
      <c r="H110" s="107"/>
      <c r="I110" s="107"/>
      <c r="J110" s="107"/>
      <c r="K110" s="107"/>
      <c r="L110" s="107"/>
      <c r="M110" s="107"/>
      <c r="N110" s="107"/>
      <c r="O110" s="107"/>
      <c r="P110" s="107"/>
    </row>
    <row r="111" spans="2:16" ht="15" customHeight="1" x14ac:dyDescent="0.2">
      <c r="B111" s="481" t="s">
        <v>135</v>
      </c>
      <c r="C111" s="482"/>
      <c r="D111" s="482"/>
      <c r="E111" s="482"/>
      <c r="F111" s="485" t="s">
        <v>187</v>
      </c>
      <c r="G111" s="485"/>
      <c r="H111" s="485"/>
      <c r="I111" s="486"/>
      <c r="J111" s="106"/>
      <c r="K111" s="106"/>
      <c r="L111" s="106"/>
      <c r="M111" s="106"/>
      <c r="N111" s="106"/>
      <c r="O111" s="106"/>
      <c r="P111" s="106"/>
    </row>
    <row r="112" spans="2:16" ht="15" customHeight="1" thickBot="1" x14ac:dyDescent="0.25">
      <c r="B112" s="483"/>
      <c r="C112" s="484"/>
      <c r="D112" s="484"/>
      <c r="E112" s="484"/>
      <c r="F112" s="487"/>
      <c r="G112" s="487"/>
      <c r="H112" s="487"/>
      <c r="I112" s="488"/>
      <c r="J112" s="106"/>
      <c r="K112" s="106"/>
      <c r="L112" s="106"/>
      <c r="M112" s="106"/>
      <c r="N112" s="106"/>
      <c r="O112" s="106"/>
      <c r="P112" s="106"/>
    </row>
    <row r="113" spans="2:16" ht="15" customHeight="1" thickBot="1" x14ac:dyDescent="0.25"/>
    <row r="114" spans="2:16" ht="15" customHeight="1" x14ac:dyDescent="0.2">
      <c r="B114" s="489" t="s">
        <v>140</v>
      </c>
      <c r="C114" s="490"/>
      <c r="D114" s="490"/>
      <c r="E114" s="493"/>
      <c r="F114" s="493"/>
      <c r="G114" s="493"/>
      <c r="H114" s="493"/>
      <c r="I114" s="494"/>
    </row>
    <row r="115" spans="2:16" ht="15" customHeight="1" x14ac:dyDescent="0.2">
      <c r="B115" s="491"/>
      <c r="C115" s="492"/>
      <c r="D115" s="492"/>
      <c r="E115" s="495"/>
      <c r="F115" s="495"/>
      <c r="G115" s="495"/>
      <c r="H115" s="495"/>
      <c r="I115" s="496"/>
    </row>
    <row r="116" spans="2:16" ht="15" customHeight="1" x14ac:dyDescent="0.2">
      <c r="B116" s="497" t="s">
        <v>141</v>
      </c>
      <c r="C116" s="498"/>
      <c r="D116" s="498"/>
      <c r="E116" s="499"/>
      <c r="F116" s="499"/>
      <c r="G116" s="499"/>
      <c r="H116" s="499"/>
      <c r="I116" s="500"/>
    </row>
    <row r="117" spans="2:16" ht="15" customHeight="1" x14ac:dyDescent="0.2">
      <c r="B117" s="497"/>
      <c r="C117" s="498"/>
      <c r="D117" s="498"/>
      <c r="E117" s="499"/>
      <c r="F117" s="499"/>
      <c r="G117" s="499"/>
      <c r="H117" s="499"/>
      <c r="I117" s="500"/>
    </row>
    <row r="118" spans="2:16" ht="15" customHeight="1" x14ac:dyDescent="0.2">
      <c r="B118" s="497" t="s">
        <v>85</v>
      </c>
      <c r="C118" s="498"/>
      <c r="D118" s="498"/>
      <c r="E118" s="459"/>
      <c r="F118" s="459"/>
      <c r="G118" s="459"/>
      <c r="H118" s="459"/>
      <c r="I118" s="460"/>
    </row>
    <row r="119" spans="2:16" ht="15" customHeight="1" thickBot="1" x14ac:dyDescent="0.25">
      <c r="B119" s="502"/>
      <c r="C119" s="503"/>
      <c r="D119" s="503"/>
      <c r="E119" s="461"/>
      <c r="F119" s="461"/>
      <c r="G119" s="461"/>
      <c r="H119" s="461"/>
      <c r="I119" s="462"/>
    </row>
    <row r="120" spans="2:16" ht="15" customHeight="1" thickBot="1" x14ac:dyDescent="0.3">
      <c r="B120" s="79"/>
      <c r="C120" s="79"/>
      <c r="D120" s="81"/>
      <c r="E120" s="80"/>
      <c r="F120"/>
    </row>
    <row r="121" spans="2:16" ht="15" customHeight="1" x14ac:dyDescent="0.2">
      <c r="B121" s="463" t="s">
        <v>136</v>
      </c>
      <c r="C121" s="464"/>
      <c r="D121" s="464"/>
      <c r="E121" s="464" t="s">
        <v>143</v>
      </c>
      <c r="F121" s="464"/>
      <c r="G121" s="464"/>
      <c r="H121" s="464"/>
      <c r="I121" s="467" t="s">
        <v>144</v>
      </c>
      <c r="J121" s="468"/>
      <c r="K121" s="468"/>
      <c r="L121" s="471" t="s">
        <v>145</v>
      </c>
      <c r="M121" s="464" t="s">
        <v>142</v>
      </c>
      <c r="N121" s="464"/>
      <c r="O121" s="464"/>
      <c r="P121" s="473"/>
    </row>
    <row r="122" spans="2:16" ht="15" customHeight="1" thickBot="1" x14ac:dyDescent="0.25">
      <c r="B122" s="465"/>
      <c r="C122" s="466"/>
      <c r="D122" s="466"/>
      <c r="E122" s="466"/>
      <c r="F122" s="466"/>
      <c r="G122" s="466"/>
      <c r="H122" s="466"/>
      <c r="I122" s="469"/>
      <c r="J122" s="470"/>
      <c r="K122" s="470"/>
      <c r="L122" s="472"/>
      <c r="M122" s="474" t="s">
        <v>147</v>
      </c>
      <c r="N122" s="474"/>
      <c r="O122" s="475" t="s">
        <v>146</v>
      </c>
      <c r="P122" s="476"/>
    </row>
    <row r="123" spans="2:16" ht="30" customHeight="1" x14ac:dyDescent="0.2">
      <c r="B123" s="477" t="s">
        <v>137</v>
      </c>
      <c r="C123" s="478"/>
      <c r="D123" s="478"/>
      <c r="E123" s="479" t="s">
        <v>149</v>
      </c>
      <c r="F123" s="479"/>
      <c r="G123" s="479"/>
      <c r="H123" s="479"/>
      <c r="I123" s="479" t="s">
        <v>188</v>
      </c>
      <c r="J123" s="479"/>
      <c r="K123" s="480"/>
      <c r="L123" s="96">
        <v>0.75</v>
      </c>
      <c r="M123" s="104"/>
      <c r="N123" s="97"/>
      <c r="O123" s="98"/>
      <c r="P123" s="99"/>
    </row>
    <row r="124" spans="2:16" ht="30" customHeight="1" x14ac:dyDescent="0.2">
      <c r="B124" s="455" t="s">
        <v>138</v>
      </c>
      <c r="C124" s="456"/>
      <c r="D124" s="456"/>
      <c r="E124" s="457" t="s">
        <v>148</v>
      </c>
      <c r="F124" s="457"/>
      <c r="G124" s="457"/>
      <c r="H124" s="457"/>
      <c r="I124" s="457" t="s">
        <v>189</v>
      </c>
      <c r="J124" s="457"/>
      <c r="K124" s="458"/>
      <c r="L124" s="93">
        <v>1</v>
      </c>
      <c r="M124" s="105"/>
      <c r="N124" s="85"/>
      <c r="O124" s="86"/>
      <c r="P124" s="88"/>
    </row>
    <row r="125" spans="2:16" ht="30" customHeight="1" x14ac:dyDescent="0.2">
      <c r="B125" s="455" t="s">
        <v>139</v>
      </c>
      <c r="C125" s="456"/>
      <c r="D125" s="456"/>
      <c r="E125" s="457" t="s">
        <v>150</v>
      </c>
      <c r="F125" s="457"/>
      <c r="G125" s="457"/>
      <c r="H125" s="457"/>
      <c r="I125" s="457" t="s">
        <v>188</v>
      </c>
      <c r="J125" s="457"/>
      <c r="K125" s="458"/>
      <c r="L125" s="93">
        <v>0.5</v>
      </c>
      <c r="M125" s="105"/>
      <c r="N125" s="85"/>
      <c r="O125" s="87"/>
      <c r="P125" s="88"/>
    </row>
    <row r="126" spans="2:16" ht="30" customHeight="1" x14ac:dyDescent="0.2">
      <c r="B126" s="455"/>
      <c r="C126" s="456"/>
      <c r="D126" s="456"/>
      <c r="E126" s="447"/>
      <c r="F126" s="448"/>
      <c r="G126" s="448"/>
      <c r="H126" s="449"/>
      <c r="I126" s="447"/>
      <c r="J126" s="448"/>
      <c r="K126" s="448"/>
      <c r="L126" s="94"/>
      <c r="M126" s="105"/>
      <c r="N126" s="85"/>
      <c r="O126" s="87"/>
      <c r="P126" s="88"/>
    </row>
    <row r="127" spans="2:16" ht="30" customHeight="1" x14ac:dyDescent="0.2">
      <c r="B127" s="455"/>
      <c r="C127" s="456"/>
      <c r="D127" s="456"/>
      <c r="E127" s="447"/>
      <c r="F127" s="448"/>
      <c r="G127" s="448"/>
      <c r="H127" s="449"/>
      <c r="I127" s="447"/>
      <c r="J127" s="448"/>
      <c r="K127" s="448"/>
      <c r="L127" s="94"/>
      <c r="M127" s="105"/>
      <c r="N127" s="85"/>
      <c r="O127" s="87"/>
      <c r="P127" s="88"/>
    </row>
    <row r="128" spans="2:16" ht="30" customHeight="1" x14ac:dyDescent="0.2">
      <c r="B128" s="455"/>
      <c r="C128" s="456"/>
      <c r="D128" s="456"/>
      <c r="E128" s="447"/>
      <c r="F128" s="448"/>
      <c r="G128" s="448"/>
      <c r="H128" s="449"/>
      <c r="I128" s="447"/>
      <c r="J128" s="448"/>
      <c r="K128" s="448"/>
      <c r="L128" s="94"/>
      <c r="M128" s="105"/>
      <c r="N128" s="85"/>
      <c r="O128" s="87"/>
      <c r="P128" s="88"/>
    </row>
    <row r="129" spans="2:16" ht="30" customHeight="1" x14ac:dyDescent="0.2">
      <c r="B129" s="445"/>
      <c r="C129" s="446"/>
      <c r="D129" s="446"/>
      <c r="E129" s="447"/>
      <c r="F129" s="448"/>
      <c r="G129" s="448"/>
      <c r="H129" s="449"/>
      <c r="I129" s="447"/>
      <c r="J129" s="448"/>
      <c r="K129" s="448"/>
      <c r="L129" s="94"/>
      <c r="M129" s="105"/>
      <c r="N129" s="85"/>
      <c r="O129" s="87"/>
      <c r="P129" s="88"/>
    </row>
    <row r="130" spans="2:16" ht="30" customHeight="1" x14ac:dyDescent="0.2">
      <c r="B130" s="445"/>
      <c r="C130" s="446"/>
      <c r="D130" s="446"/>
      <c r="E130" s="447"/>
      <c r="F130" s="448"/>
      <c r="G130" s="448"/>
      <c r="H130" s="449"/>
      <c r="I130" s="447"/>
      <c r="J130" s="448"/>
      <c r="K130" s="448"/>
      <c r="L130" s="94"/>
      <c r="M130" s="105"/>
      <c r="N130" s="85"/>
      <c r="O130" s="87"/>
      <c r="P130" s="88"/>
    </row>
    <row r="131" spans="2:16" ht="30" customHeight="1" thickBot="1" x14ac:dyDescent="0.25">
      <c r="B131" s="450"/>
      <c r="C131" s="451"/>
      <c r="D131" s="451"/>
      <c r="E131" s="452"/>
      <c r="F131" s="453"/>
      <c r="G131" s="453"/>
      <c r="H131" s="454"/>
      <c r="I131" s="452"/>
      <c r="J131" s="453"/>
      <c r="K131" s="453"/>
      <c r="L131" s="95"/>
      <c r="M131" s="89"/>
      <c r="N131" s="90"/>
      <c r="O131" s="91"/>
      <c r="P131" s="92"/>
    </row>
    <row r="132" spans="2:16" ht="15" customHeight="1" x14ac:dyDescent="0.25">
      <c r="B132" s="82"/>
      <c r="C132" s="80"/>
      <c r="D132" s="80"/>
      <c r="E132" s="80"/>
      <c r="F132"/>
    </row>
    <row r="133" spans="2:16" ht="15" customHeight="1" thickBot="1" x14ac:dyDescent="0.3">
      <c r="B133" s="80"/>
      <c r="C133" s="80"/>
      <c r="D133" s="83"/>
      <c r="E133" s="83"/>
      <c r="F133" s="84"/>
    </row>
    <row r="134" spans="2:16" ht="15" customHeight="1" thickBot="1" x14ac:dyDescent="0.25">
      <c r="B134" s="320" t="s">
        <v>4</v>
      </c>
      <c r="C134" s="321"/>
      <c r="D134" s="337"/>
      <c r="E134" s="338"/>
      <c r="F134" s="339"/>
    </row>
    <row r="135" spans="2:16" ht="15" customHeight="1" thickBot="1" x14ac:dyDescent="0.25"/>
    <row r="136" spans="2:16" ht="15" customHeight="1" x14ac:dyDescent="0.2">
      <c r="B136" s="311" t="s">
        <v>191</v>
      </c>
      <c r="C136" s="312"/>
      <c r="D136" s="312"/>
      <c r="E136" s="312"/>
      <c r="F136" s="312"/>
      <c r="G136" s="312"/>
      <c r="H136" s="313"/>
      <c r="J136" s="311" t="s">
        <v>190</v>
      </c>
      <c r="K136" s="312"/>
      <c r="L136" s="312"/>
      <c r="M136" s="312"/>
      <c r="N136" s="312"/>
      <c r="O136" s="312"/>
      <c r="P136" s="313"/>
    </row>
    <row r="137" spans="2:16" ht="15" customHeight="1" x14ac:dyDescent="0.2">
      <c r="B137" s="314"/>
      <c r="C137" s="315"/>
      <c r="D137" s="315"/>
      <c r="E137" s="315"/>
      <c r="F137" s="315"/>
      <c r="G137" s="315"/>
      <c r="H137" s="316"/>
      <c r="J137" s="314"/>
      <c r="K137" s="315"/>
      <c r="L137" s="315"/>
      <c r="M137" s="315"/>
      <c r="N137" s="315"/>
      <c r="O137" s="315"/>
      <c r="P137" s="316"/>
    </row>
    <row r="138" spans="2:16" ht="15" customHeight="1" x14ac:dyDescent="0.2">
      <c r="B138" s="314"/>
      <c r="C138" s="315"/>
      <c r="D138" s="315"/>
      <c r="E138" s="315"/>
      <c r="F138" s="315"/>
      <c r="G138" s="315"/>
      <c r="H138" s="316"/>
      <c r="J138" s="314"/>
      <c r="K138" s="315"/>
      <c r="L138" s="315"/>
      <c r="M138" s="315"/>
      <c r="N138" s="315"/>
      <c r="O138" s="315"/>
      <c r="P138" s="316"/>
    </row>
    <row r="139" spans="2:16" ht="15" customHeight="1" x14ac:dyDescent="0.2">
      <c r="B139" s="314"/>
      <c r="C139" s="315"/>
      <c r="D139" s="315"/>
      <c r="E139" s="315"/>
      <c r="F139" s="315"/>
      <c r="G139" s="315"/>
      <c r="H139" s="316"/>
      <c r="J139" s="314"/>
      <c r="K139" s="315"/>
      <c r="L139" s="315"/>
      <c r="M139" s="315"/>
      <c r="N139" s="315"/>
      <c r="O139" s="315"/>
      <c r="P139" s="316"/>
    </row>
    <row r="140" spans="2:16" ht="15" customHeight="1" x14ac:dyDescent="0.2">
      <c r="B140" s="314"/>
      <c r="C140" s="315"/>
      <c r="D140" s="315"/>
      <c r="E140" s="315"/>
      <c r="F140" s="315"/>
      <c r="G140" s="315"/>
      <c r="H140" s="316"/>
      <c r="J140" s="314"/>
      <c r="K140" s="315"/>
      <c r="L140" s="315"/>
      <c r="M140" s="315"/>
      <c r="N140" s="315"/>
      <c r="O140" s="315"/>
      <c r="P140" s="316"/>
    </row>
    <row r="141" spans="2:16" ht="15" customHeight="1" thickBot="1" x14ac:dyDescent="0.25">
      <c r="B141" s="317"/>
      <c r="C141" s="318"/>
      <c r="D141" s="318"/>
      <c r="E141" s="318"/>
      <c r="F141" s="318"/>
      <c r="G141" s="318"/>
      <c r="H141" s="319"/>
      <c r="J141" s="317"/>
      <c r="K141" s="318"/>
      <c r="L141" s="318"/>
      <c r="M141" s="318"/>
      <c r="N141" s="318"/>
      <c r="O141" s="318"/>
      <c r="P141" s="319"/>
    </row>
    <row r="142" spans="2:16" ht="15" customHeight="1" thickBot="1" x14ac:dyDescent="0.25">
      <c r="B142" s="106"/>
      <c r="C142" s="106"/>
      <c r="D142" s="106"/>
      <c r="E142" s="106"/>
      <c r="F142" s="106"/>
      <c r="G142" s="106"/>
      <c r="H142" s="106"/>
      <c r="I142" s="106"/>
      <c r="J142" s="106"/>
      <c r="K142" s="106"/>
    </row>
    <row r="143" spans="2:16" ht="15" customHeight="1" x14ac:dyDescent="0.2">
      <c r="B143" s="397" t="s">
        <v>152</v>
      </c>
      <c r="C143" s="398"/>
      <c r="D143" s="398"/>
      <c r="E143" s="398"/>
      <c r="F143" s="398"/>
      <c r="G143" s="398"/>
      <c r="H143" s="398"/>
      <c r="I143" s="398"/>
      <c r="J143" s="398"/>
      <c r="K143" s="398"/>
      <c r="L143" s="398"/>
      <c r="M143" s="398"/>
      <c r="N143" s="398"/>
      <c r="O143" s="398"/>
      <c r="P143" s="399"/>
    </row>
    <row r="144" spans="2:16" ht="15" customHeight="1" thickBot="1" x14ac:dyDescent="0.25">
      <c r="B144" s="400"/>
      <c r="C144" s="401"/>
      <c r="D144" s="401"/>
      <c r="E144" s="401"/>
      <c r="F144" s="401"/>
      <c r="G144" s="401"/>
      <c r="H144" s="401"/>
      <c r="I144" s="401"/>
      <c r="J144" s="401"/>
      <c r="K144" s="401"/>
      <c r="L144" s="401"/>
      <c r="M144" s="401"/>
      <c r="N144" s="401"/>
      <c r="O144" s="401"/>
      <c r="P144" s="402"/>
    </row>
    <row r="145" spans="2:16" ht="15" customHeight="1" thickBot="1" x14ac:dyDescent="0.25">
      <c r="C145" s="107"/>
      <c r="D145" s="107"/>
      <c r="E145" s="107"/>
      <c r="F145" s="107"/>
      <c r="G145" s="107"/>
      <c r="H145" s="107"/>
      <c r="I145" s="107"/>
      <c r="J145" s="107"/>
      <c r="K145" s="107"/>
      <c r="L145" s="107"/>
      <c r="M145" s="107"/>
      <c r="N145" s="107"/>
      <c r="O145" s="107"/>
      <c r="P145" s="107"/>
    </row>
    <row r="146" spans="2:16" ht="15" customHeight="1" x14ac:dyDescent="0.2">
      <c r="B146" s="481" t="s">
        <v>135</v>
      </c>
      <c r="C146" s="482"/>
      <c r="D146" s="482"/>
      <c r="E146" s="482"/>
      <c r="F146" s="485" t="s">
        <v>187</v>
      </c>
      <c r="G146" s="485"/>
      <c r="H146" s="485"/>
      <c r="I146" s="486"/>
      <c r="J146" s="106"/>
      <c r="K146" s="106"/>
      <c r="L146" s="106"/>
      <c r="M146" s="106"/>
      <c r="N146" s="106"/>
      <c r="O146" s="106"/>
      <c r="P146" s="106"/>
    </row>
    <row r="147" spans="2:16" ht="15" customHeight="1" thickBot="1" x14ac:dyDescent="0.25">
      <c r="B147" s="483"/>
      <c r="C147" s="484"/>
      <c r="D147" s="484"/>
      <c r="E147" s="484"/>
      <c r="F147" s="487"/>
      <c r="G147" s="487"/>
      <c r="H147" s="487"/>
      <c r="I147" s="488"/>
      <c r="J147" s="106"/>
      <c r="K147" s="106"/>
      <c r="L147" s="106"/>
      <c r="M147" s="106"/>
      <c r="N147" s="106"/>
      <c r="O147" s="106"/>
      <c r="P147" s="106"/>
    </row>
    <row r="148" spans="2:16" ht="15" customHeight="1" thickBot="1" x14ac:dyDescent="0.25"/>
    <row r="149" spans="2:16" ht="15" customHeight="1" x14ac:dyDescent="0.2">
      <c r="B149" s="489" t="s">
        <v>140</v>
      </c>
      <c r="C149" s="490"/>
      <c r="D149" s="490"/>
      <c r="E149" s="493"/>
      <c r="F149" s="493"/>
      <c r="G149" s="493"/>
      <c r="H149" s="493"/>
      <c r="I149" s="494"/>
    </row>
    <row r="150" spans="2:16" ht="15" customHeight="1" x14ac:dyDescent="0.2">
      <c r="B150" s="491"/>
      <c r="C150" s="492"/>
      <c r="D150" s="492"/>
      <c r="E150" s="495"/>
      <c r="F150" s="495"/>
      <c r="G150" s="495"/>
      <c r="H150" s="495"/>
      <c r="I150" s="496"/>
    </row>
    <row r="151" spans="2:16" ht="15" customHeight="1" x14ac:dyDescent="0.2">
      <c r="B151" s="497" t="s">
        <v>141</v>
      </c>
      <c r="C151" s="498"/>
      <c r="D151" s="498"/>
      <c r="E151" s="499"/>
      <c r="F151" s="499"/>
      <c r="G151" s="499"/>
      <c r="H151" s="499"/>
      <c r="I151" s="500"/>
    </row>
    <row r="152" spans="2:16" ht="15" customHeight="1" x14ac:dyDescent="0.2">
      <c r="B152" s="497"/>
      <c r="C152" s="498"/>
      <c r="D152" s="498"/>
      <c r="E152" s="499"/>
      <c r="F152" s="499"/>
      <c r="G152" s="499"/>
      <c r="H152" s="499"/>
      <c r="I152" s="500"/>
    </row>
    <row r="153" spans="2:16" ht="15" customHeight="1" x14ac:dyDescent="0.2">
      <c r="B153" s="497" t="s">
        <v>85</v>
      </c>
      <c r="C153" s="498"/>
      <c r="D153" s="498"/>
      <c r="E153" s="459"/>
      <c r="F153" s="459"/>
      <c r="G153" s="459"/>
      <c r="H153" s="459"/>
      <c r="I153" s="460"/>
    </row>
    <row r="154" spans="2:16" ht="15" customHeight="1" thickBot="1" x14ac:dyDescent="0.25">
      <c r="B154" s="502"/>
      <c r="C154" s="503"/>
      <c r="D154" s="503"/>
      <c r="E154" s="461"/>
      <c r="F154" s="461"/>
      <c r="G154" s="461"/>
      <c r="H154" s="461"/>
      <c r="I154" s="462"/>
    </row>
    <row r="155" spans="2:16" ht="15" customHeight="1" thickBot="1" x14ac:dyDescent="0.3">
      <c r="B155" s="79"/>
      <c r="C155" s="79"/>
      <c r="D155" s="81"/>
      <c r="E155" s="80"/>
      <c r="F155"/>
    </row>
    <row r="156" spans="2:16" ht="15" customHeight="1" x14ac:dyDescent="0.2">
      <c r="B156" s="463" t="s">
        <v>136</v>
      </c>
      <c r="C156" s="464"/>
      <c r="D156" s="464"/>
      <c r="E156" s="464" t="s">
        <v>143</v>
      </c>
      <c r="F156" s="464"/>
      <c r="G156" s="464"/>
      <c r="H156" s="464"/>
      <c r="I156" s="467" t="s">
        <v>144</v>
      </c>
      <c r="J156" s="468"/>
      <c r="K156" s="468"/>
      <c r="L156" s="471" t="s">
        <v>145</v>
      </c>
      <c r="M156" s="464" t="s">
        <v>142</v>
      </c>
      <c r="N156" s="464"/>
      <c r="O156" s="464"/>
      <c r="P156" s="473"/>
    </row>
    <row r="157" spans="2:16" ht="15" customHeight="1" thickBot="1" x14ac:dyDescent="0.25">
      <c r="B157" s="465"/>
      <c r="C157" s="466"/>
      <c r="D157" s="466"/>
      <c r="E157" s="466"/>
      <c r="F157" s="466"/>
      <c r="G157" s="466"/>
      <c r="H157" s="466"/>
      <c r="I157" s="469"/>
      <c r="J157" s="470"/>
      <c r="K157" s="470"/>
      <c r="L157" s="472"/>
      <c r="M157" s="474" t="s">
        <v>147</v>
      </c>
      <c r="N157" s="474"/>
      <c r="O157" s="475" t="s">
        <v>146</v>
      </c>
      <c r="P157" s="476"/>
    </row>
    <row r="158" spans="2:16" ht="30" customHeight="1" x14ac:dyDescent="0.2">
      <c r="B158" s="477" t="s">
        <v>137</v>
      </c>
      <c r="C158" s="478"/>
      <c r="D158" s="478"/>
      <c r="E158" s="479" t="s">
        <v>149</v>
      </c>
      <c r="F158" s="479"/>
      <c r="G158" s="479"/>
      <c r="H158" s="479"/>
      <c r="I158" s="479" t="s">
        <v>188</v>
      </c>
      <c r="J158" s="479"/>
      <c r="K158" s="480"/>
      <c r="L158" s="96">
        <v>0.75</v>
      </c>
      <c r="M158" s="104"/>
      <c r="N158" s="97"/>
      <c r="O158" s="98"/>
      <c r="P158" s="99"/>
    </row>
    <row r="159" spans="2:16" ht="30" customHeight="1" x14ac:dyDescent="0.2">
      <c r="B159" s="455" t="s">
        <v>138</v>
      </c>
      <c r="C159" s="456"/>
      <c r="D159" s="456"/>
      <c r="E159" s="457" t="s">
        <v>148</v>
      </c>
      <c r="F159" s="457"/>
      <c r="G159" s="457"/>
      <c r="H159" s="457"/>
      <c r="I159" s="457" t="s">
        <v>189</v>
      </c>
      <c r="J159" s="457"/>
      <c r="K159" s="458"/>
      <c r="L159" s="93">
        <v>1</v>
      </c>
      <c r="M159" s="105"/>
      <c r="N159" s="85"/>
      <c r="O159" s="86"/>
      <c r="P159" s="88"/>
    </row>
    <row r="160" spans="2:16" ht="30" customHeight="1" x14ac:dyDescent="0.2">
      <c r="B160" s="455" t="s">
        <v>139</v>
      </c>
      <c r="C160" s="456"/>
      <c r="D160" s="456"/>
      <c r="E160" s="457" t="s">
        <v>150</v>
      </c>
      <c r="F160" s="457"/>
      <c r="G160" s="457"/>
      <c r="H160" s="457"/>
      <c r="I160" s="457" t="s">
        <v>188</v>
      </c>
      <c r="J160" s="457"/>
      <c r="K160" s="458"/>
      <c r="L160" s="93">
        <v>0.5</v>
      </c>
      <c r="M160" s="105"/>
      <c r="N160" s="85"/>
      <c r="O160" s="87"/>
      <c r="P160" s="88"/>
    </row>
    <row r="161" spans="2:16" ht="30" customHeight="1" x14ac:dyDescent="0.2">
      <c r="B161" s="455"/>
      <c r="C161" s="456"/>
      <c r="D161" s="456"/>
      <c r="E161" s="447"/>
      <c r="F161" s="448"/>
      <c r="G161" s="448"/>
      <c r="H161" s="449"/>
      <c r="I161" s="447"/>
      <c r="J161" s="448"/>
      <c r="K161" s="448"/>
      <c r="L161" s="94"/>
      <c r="M161" s="105"/>
      <c r="N161" s="85"/>
      <c r="O161" s="87"/>
      <c r="P161" s="88"/>
    </row>
    <row r="162" spans="2:16" ht="30" customHeight="1" x14ac:dyDescent="0.2">
      <c r="B162" s="455"/>
      <c r="C162" s="456"/>
      <c r="D162" s="456"/>
      <c r="E162" s="447"/>
      <c r="F162" s="448"/>
      <c r="G162" s="448"/>
      <c r="H162" s="449"/>
      <c r="I162" s="447"/>
      <c r="J162" s="448"/>
      <c r="K162" s="448"/>
      <c r="L162" s="94"/>
      <c r="M162" s="105"/>
      <c r="N162" s="85"/>
      <c r="O162" s="87"/>
      <c r="P162" s="88"/>
    </row>
    <row r="163" spans="2:16" ht="30" customHeight="1" x14ac:dyDescent="0.2">
      <c r="B163" s="455"/>
      <c r="C163" s="456"/>
      <c r="D163" s="456"/>
      <c r="E163" s="447"/>
      <c r="F163" s="448"/>
      <c r="G163" s="448"/>
      <c r="H163" s="449"/>
      <c r="I163" s="447"/>
      <c r="J163" s="448"/>
      <c r="K163" s="448"/>
      <c r="L163" s="94"/>
      <c r="M163" s="105"/>
      <c r="N163" s="85"/>
      <c r="O163" s="87"/>
      <c r="P163" s="88"/>
    </row>
    <row r="164" spans="2:16" ht="30" customHeight="1" x14ac:dyDescent="0.2">
      <c r="B164" s="445"/>
      <c r="C164" s="446"/>
      <c r="D164" s="446"/>
      <c r="E164" s="447"/>
      <c r="F164" s="448"/>
      <c r="G164" s="448"/>
      <c r="H164" s="449"/>
      <c r="I164" s="447"/>
      <c r="J164" s="448"/>
      <c r="K164" s="448"/>
      <c r="L164" s="94"/>
      <c r="M164" s="105"/>
      <c r="N164" s="85"/>
      <c r="O164" s="87"/>
      <c r="P164" s="88"/>
    </row>
    <row r="165" spans="2:16" ht="30" customHeight="1" x14ac:dyDescent="0.2">
      <c r="B165" s="445"/>
      <c r="C165" s="446"/>
      <c r="D165" s="446"/>
      <c r="E165" s="447"/>
      <c r="F165" s="448"/>
      <c r="G165" s="448"/>
      <c r="H165" s="449"/>
      <c r="I165" s="447"/>
      <c r="J165" s="448"/>
      <c r="K165" s="448"/>
      <c r="L165" s="94"/>
      <c r="M165" s="105"/>
      <c r="N165" s="85"/>
      <c r="O165" s="87"/>
      <c r="P165" s="88"/>
    </row>
    <row r="166" spans="2:16" ht="30" customHeight="1" thickBot="1" x14ac:dyDescent="0.25">
      <c r="B166" s="450"/>
      <c r="C166" s="451"/>
      <c r="D166" s="451"/>
      <c r="E166" s="452"/>
      <c r="F166" s="453"/>
      <c r="G166" s="453"/>
      <c r="H166" s="454"/>
      <c r="I166" s="452"/>
      <c r="J166" s="453"/>
      <c r="K166" s="453"/>
      <c r="L166" s="95"/>
      <c r="M166" s="89"/>
      <c r="N166" s="90"/>
      <c r="O166" s="91"/>
      <c r="P166" s="92"/>
    </row>
    <row r="167" spans="2:16" ht="15" customHeight="1" x14ac:dyDescent="0.25">
      <c r="B167" s="82"/>
      <c r="C167" s="80"/>
      <c r="D167" s="80"/>
      <c r="E167" s="80"/>
      <c r="F167"/>
    </row>
    <row r="168" spans="2:16" ht="15" customHeight="1" thickBot="1" x14ac:dyDescent="0.3">
      <c r="B168" s="80"/>
      <c r="C168" s="80"/>
      <c r="D168" s="83"/>
      <c r="E168" s="83"/>
      <c r="F168" s="84"/>
    </row>
    <row r="169" spans="2:16" ht="15" customHeight="1" thickBot="1" x14ac:dyDescent="0.25">
      <c r="B169" s="320" t="s">
        <v>4</v>
      </c>
      <c r="C169" s="321"/>
      <c r="D169" s="337"/>
      <c r="E169" s="338"/>
      <c r="F169" s="339"/>
    </row>
    <row r="170" spans="2:16" ht="15" customHeight="1" thickBot="1" x14ac:dyDescent="0.25"/>
    <row r="171" spans="2:16" ht="15" customHeight="1" x14ac:dyDescent="0.2">
      <c r="B171" s="311" t="s">
        <v>191</v>
      </c>
      <c r="C171" s="312"/>
      <c r="D171" s="312"/>
      <c r="E171" s="312"/>
      <c r="F171" s="312"/>
      <c r="G171" s="312"/>
      <c r="H171" s="313"/>
      <c r="J171" s="311" t="s">
        <v>190</v>
      </c>
      <c r="K171" s="312"/>
      <c r="L171" s="312"/>
      <c r="M171" s="312"/>
      <c r="N171" s="312"/>
      <c r="O171" s="312"/>
      <c r="P171" s="313"/>
    </row>
    <row r="172" spans="2:16" ht="15" customHeight="1" x14ac:dyDescent="0.2">
      <c r="B172" s="314"/>
      <c r="C172" s="315"/>
      <c r="D172" s="315"/>
      <c r="E172" s="315"/>
      <c r="F172" s="315"/>
      <c r="G172" s="315"/>
      <c r="H172" s="316"/>
      <c r="J172" s="314"/>
      <c r="K172" s="315"/>
      <c r="L172" s="315"/>
      <c r="M172" s="315"/>
      <c r="N172" s="315"/>
      <c r="O172" s="315"/>
      <c r="P172" s="316"/>
    </row>
    <row r="173" spans="2:16" ht="15" customHeight="1" x14ac:dyDescent="0.2">
      <c r="B173" s="314"/>
      <c r="C173" s="315"/>
      <c r="D173" s="315"/>
      <c r="E173" s="315"/>
      <c r="F173" s="315"/>
      <c r="G173" s="315"/>
      <c r="H173" s="316"/>
      <c r="J173" s="314"/>
      <c r="K173" s="315"/>
      <c r="L173" s="315"/>
      <c r="M173" s="315"/>
      <c r="N173" s="315"/>
      <c r="O173" s="315"/>
      <c r="P173" s="316"/>
    </row>
    <row r="174" spans="2:16" ht="15" customHeight="1" x14ac:dyDescent="0.2">
      <c r="B174" s="314"/>
      <c r="C174" s="315"/>
      <c r="D174" s="315"/>
      <c r="E174" s="315"/>
      <c r="F174" s="315"/>
      <c r="G174" s="315"/>
      <c r="H174" s="316"/>
      <c r="J174" s="314"/>
      <c r="K174" s="315"/>
      <c r="L174" s="315"/>
      <c r="M174" s="315"/>
      <c r="N174" s="315"/>
      <c r="O174" s="315"/>
      <c r="P174" s="316"/>
    </row>
    <row r="175" spans="2:16" ht="15" customHeight="1" x14ac:dyDescent="0.2">
      <c r="B175" s="314"/>
      <c r="C175" s="315"/>
      <c r="D175" s="315"/>
      <c r="E175" s="315"/>
      <c r="F175" s="315"/>
      <c r="G175" s="315"/>
      <c r="H175" s="316"/>
      <c r="J175" s="314"/>
      <c r="K175" s="315"/>
      <c r="L175" s="315"/>
      <c r="M175" s="315"/>
      <c r="N175" s="315"/>
      <c r="O175" s="315"/>
      <c r="P175" s="316"/>
    </row>
    <row r="176" spans="2:16" ht="15" customHeight="1" thickBot="1" x14ac:dyDescent="0.25">
      <c r="B176" s="317"/>
      <c r="C176" s="318"/>
      <c r="D176" s="318"/>
      <c r="E176" s="318"/>
      <c r="F176" s="318"/>
      <c r="G176" s="318"/>
      <c r="H176" s="319"/>
      <c r="J176" s="317"/>
      <c r="K176" s="318"/>
      <c r="L176" s="318"/>
      <c r="M176" s="318"/>
      <c r="N176" s="318"/>
      <c r="O176" s="318"/>
      <c r="P176" s="319"/>
    </row>
  </sheetData>
  <sheetProtection algorithmName="SHA-512" hashValue="m+ZxMoSk6CMSUO1L3zquvTkyGHcdndpixjhAg8MbDvVYG/mb1TfpilGnmhEDoafdnOyIWit/YKItvoIXSZRCvw==" saltValue="LLf1rGa/EodGLe9gOmQaRA==" spinCount="100000" sheet="1" objects="1" scenarios="1" selectLockedCells="1"/>
  <mergeCells count="236">
    <mergeCell ref="B171:H176"/>
    <mergeCell ref="J171:P176"/>
    <mergeCell ref="B166:D166"/>
    <mergeCell ref="E166:H166"/>
    <mergeCell ref="I166:K166"/>
    <mergeCell ref="B169:C169"/>
    <mergeCell ref="D169:F169"/>
    <mergeCell ref="B164:D164"/>
    <mergeCell ref="E164:H164"/>
    <mergeCell ref="I164:K164"/>
    <mergeCell ref="B165:D165"/>
    <mergeCell ref="E165:H165"/>
    <mergeCell ref="I165:K165"/>
    <mergeCell ref="B162:D162"/>
    <mergeCell ref="E162:H162"/>
    <mergeCell ref="I162:K162"/>
    <mergeCell ref="B163:D163"/>
    <mergeCell ref="E163:H163"/>
    <mergeCell ref="I163:K163"/>
    <mergeCell ref="B160:D160"/>
    <mergeCell ref="E160:H160"/>
    <mergeCell ref="I160:K160"/>
    <mergeCell ref="B161:D161"/>
    <mergeCell ref="E161:H161"/>
    <mergeCell ref="I161:K161"/>
    <mergeCell ref="B158:D158"/>
    <mergeCell ref="E158:H158"/>
    <mergeCell ref="I158:K158"/>
    <mergeCell ref="B159:D159"/>
    <mergeCell ref="E159:H159"/>
    <mergeCell ref="I159:K159"/>
    <mergeCell ref="B156:D157"/>
    <mergeCell ref="E156:H157"/>
    <mergeCell ref="I156:K157"/>
    <mergeCell ref="L156:L157"/>
    <mergeCell ref="M156:P156"/>
    <mergeCell ref="M157:N157"/>
    <mergeCell ref="O157:P157"/>
    <mergeCell ref="B149:D150"/>
    <mergeCell ref="E149:I150"/>
    <mergeCell ref="B151:D152"/>
    <mergeCell ref="E151:I152"/>
    <mergeCell ref="B153:D154"/>
    <mergeCell ref="E153:I154"/>
    <mergeCell ref="B136:H141"/>
    <mergeCell ref="J136:P141"/>
    <mergeCell ref="B143:P144"/>
    <mergeCell ref="B146:E147"/>
    <mergeCell ref="F146:I147"/>
    <mergeCell ref="B131:D131"/>
    <mergeCell ref="E131:H131"/>
    <mergeCell ref="I131:K131"/>
    <mergeCell ref="B134:C134"/>
    <mergeCell ref="D134:F134"/>
    <mergeCell ref="B129:D129"/>
    <mergeCell ref="E129:H129"/>
    <mergeCell ref="I129:K129"/>
    <mergeCell ref="B130:D130"/>
    <mergeCell ref="E130:H130"/>
    <mergeCell ref="I130:K130"/>
    <mergeCell ref="B127:D127"/>
    <mergeCell ref="E127:H127"/>
    <mergeCell ref="I127:K127"/>
    <mergeCell ref="B128:D128"/>
    <mergeCell ref="E128:H128"/>
    <mergeCell ref="I128:K128"/>
    <mergeCell ref="B125:D125"/>
    <mergeCell ref="E125:H125"/>
    <mergeCell ref="I125:K125"/>
    <mergeCell ref="B126:D126"/>
    <mergeCell ref="E126:H126"/>
    <mergeCell ref="I126:K126"/>
    <mergeCell ref="B123:D123"/>
    <mergeCell ref="E123:H123"/>
    <mergeCell ref="I123:K123"/>
    <mergeCell ref="B124:D124"/>
    <mergeCell ref="E124:H124"/>
    <mergeCell ref="I124:K124"/>
    <mergeCell ref="B121:D122"/>
    <mergeCell ref="E121:H122"/>
    <mergeCell ref="I121:K122"/>
    <mergeCell ref="L121:L122"/>
    <mergeCell ref="M121:P121"/>
    <mergeCell ref="M122:N122"/>
    <mergeCell ref="O122:P122"/>
    <mergeCell ref="B114:D115"/>
    <mergeCell ref="E114:I115"/>
    <mergeCell ref="B116:D117"/>
    <mergeCell ref="E116:I117"/>
    <mergeCell ref="B118:D119"/>
    <mergeCell ref="E118:I119"/>
    <mergeCell ref="B101:H106"/>
    <mergeCell ref="J101:P106"/>
    <mergeCell ref="B108:P109"/>
    <mergeCell ref="B111:E112"/>
    <mergeCell ref="F111:I112"/>
    <mergeCell ref="B96:D96"/>
    <mergeCell ref="E96:H96"/>
    <mergeCell ref="I96:K96"/>
    <mergeCell ref="B99:C99"/>
    <mergeCell ref="D99:F99"/>
    <mergeCell ref="B94:D94"/>
    <mergeCell ref="E94:H94"/>
    <mergeCell ref="I94:K94"/>
    <mergeCell ref="B95:D95"/>
    <mergeCell ref="E95:H95"/>
    <mergeCell ref="I95:K95"/>
    <mergeCell ref="B92:D92"/>
    <mergeCell ref="E92:H92"/>
    <mergeCell ref="I92:K92"/>
    <mergeCell ref="B93:D93"/>
    <mergeCell ref="E93:H93"/>
    <mergeCell ref="I93:K93"/>
    <mergeCell ref="B90:D90"/>
    <mergeCell ref="E90:H90"/>
    <mergeCell ref="I90:K90"/>
    <mergeCell ref="B91:D91"/>
    <mergeCell ref="E91:H91"/>
    <mergeCell ref="I91:K91"/>
    <mergeCell ref="B88:D88"/>
    <mergeCell ref="E88:H88"/>
    <mergeCell ref="I88:K88"/>
    <mergeCell ref="B89:D89"/>
    <mergeCell ref="E89:H89"/>
    <mergeCell ref="I89:K89"/>
    <mergeCell ref="E19:H19"/>
    <mergeCell ref="E20:H20"/>
    <mergeCell ref="B86:D87"/>
    <mergeCell ref="E86:H87"/>
    <mergeCell ref="I86:K87"/>
    <mergeCell ref="L86:L87"/>
    <mergeCell ref="M86:P86"/>
    <mergeCell ref="M87:N87"/>
    <mergeCell ref="O87:P87"/>
    <mergeCell ref="B79:D80"/>
    <mergeCell ref="E79:I80"/>
    <mergeCell ref="B81:D82"/>
    <mergeCell ref="E81:I82"/>
    <mergeCell ref="B83:D84"/>
    <mergeCell ref="E83:I84"/>
    <mergeCell ref="B21:D21"/>
    <mergeCell ref="B22:D22"/>
    <mergeCell ref="B23:D23"/>
    <mergeCell ref="B31:H36"/>
    <mergeCell ref="J31:P36"/>
    <mergeCell ref="B29:C29"/>
    <mergeCell ref="D29:F29"/>
    <mergeCell ref="I21:K21"/>
    <mergeCell ref="B48:D49"/>
    <mergeCell ref="C1:P1"/>
    <mergeCell ref="B73:P74"/>
    <mergeCell ref="B76:E77"/>
    <mergeCell ref="F76:I77"/>
    <mergeCell ref="B13:D14"/>
    <mergeCell ref="B3:P4"/>
    <mergeCell ref="B6:E7"/>
    <mergeCell ref="B9:D10"/>
    <mergeCell ref="B11:D12"/>
    <mergeCell ref="F6:I7"/>
    <mergeCell ref="E9:I10"/>
    <mergeCell ref="E11:I12"/>
    <mergeCell ref="E13:I14"/>
    <mergeCell ref="M16:P16"/>
    <mergeCell ref="M17:N17"/>
    <mergeCell ref="O17:P17"/>
    <mergeCell ref="E16:H17"/>
    <mergeCell ref="B16:D17"/>
    <mergeCell ref="I16:K17"/>
    <mergeCell ref="L16:L17"/>
    <mergeCell ref="B25:D25"/>
    <mergeCell ref="I18:K18"/>
    <mergeCell ref="I19:K19"/>
    <mergeCell ref="I20:K20"/>
    <mergeCell ref="B18:D18"/>
    <mergeCell ref="B19:D19"/>
    <mergeCell ref="B20:D20"/>
    <mergeCell ref="B38:P39"/>
    <mergeCell ref="B41:E42"/>
    <mergeCell ref="F41:I42"/>
    <mergeCell ref="B44:D45"/>
    <mergeCell ref="E44:I45"/>
    <mergeCell ref="B46:D47"/>
    <mergeCell ref="E46:I47"/>
    <mergeCell ref="I22:K22"/>
    <mergeCell ref="I23:K23"/>
    <mergeCell ref="I24:K24"/>
    <mergeCell ref="I25:K25"/>
    <mergeCell ref="I26:K26"/>
    <mergeCell ref="E26:H26"/>
    <mergeCell ref="B26:D26"/>
    <mergeCell ref="B24:D24"/>
    <mergeCell ref="E21:H21"/>
    <mergeCell ref="E22:H22"/>
    <mergeCell ref="E23:H23"/>
    <mergeCell ref="E24:H24"/>
    <mergeCell ref="E25:H25"/>
    <mergeCell ref="E18:H18"/>
    <mergeCell ref="E48:I49"/>
    <mergeCell ref="B51:D52"/>
    <mergeCell ref="E51:H52"/>
    <mergeCell ref="I51:K52"/>
    <mergeCell ref="L51:L52"/>
    <mergeCell ref="M51:P51"/>
    <mergeCell ref="M52:N52"/>
    <mergeCell ref="O52:P52"/>
    <mergeCell ref="B53:D53"/>
    <mergeCell ref="E53:H53"/>
    <mergeCell ref="I53:K53"/>
    <mergeCell ref="B54:D54"/>
    <mergeCell ref="E54:H54"/>
    <mergeCell ref="I54:K54"/>
    <mergeCell ref="B55:D55"/>
    <mergeCell ref="E55:H55"/>
    <mergeCell ref="I55:K55"/>
    <mergeCell ref="B56:D56"/>
    <mergeCell ref="E56:H56"/>
    <mergeCell ref="I56:K56"/>
    <mergeCell ref="B57:D57"/>
    <mergeCell ref="E57:H57"/>
    <mergeCell ref="I57:K57"/>
    <mergeCell ref="B58:D58"/>
    <mergeCell ref="E58:H58"/>
    <mergeCell ref="I58:K58"/>
    <mergeCell ref="B59:D59"/>
    <mergeCell ref="E59:H59"/>
    <mergeCell ref="I59:K59"/>
    <mergeCell ref="B64:C64"/>
    <mergeCell ref="D64:F64"/>
    <mergeCell ref="B66:H71"/>
    <mergeCell ref="J66:P71"/>
    <mergeCell ref="B60:D60"/>
    <mergeCell ref="E60:H60"/>
    <mergeCell ref="I60:K60"/>
    <mergeCell ref="B61:D61"/>
    <mergeCell ref="E61:H61"/>
    <mergeCell ref="I61:K61"/>
  </mergeCells>
  <pageMargins left="0.70866141732283472" right="0.70866141732283472" top="0.78740157480314965" bottom="0.78740157480314965" header="0.31496062992125984" footer="0.31496062992125984"/>
  <pageSetup paperSize="9" scale="72" orientation="landscape" verticalDpi="0" r:id="rId1"/>
  <headerFooter>
    <oddHeader>&amp;C&amp;"Arial,Standard"&amp;A</oddHeader>
    <oddFooter>&amp;C&amp;"Arial,Standard"Seite &amp;P von &amp;N</oddFooter>
  </headerFooter>
  <rowBreaks count="4" manualBreakCount="4">
    <brk id="36" max="16" man="1"/>
    <brk id="71" max="16" man="1"/>
    <brk id="106" max="16" man="1"/>
    <brk id="141" max="16"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22"/>
  <sheetViews>
    <sheetView showGridLines="0" showRowColHeaders="0" view="pageBreakPreview" zoomScaleNormal="100" zoomScaleSheetLayoutView="100" workbookViewId="0">
      <selection activeCell="B5" sqref="B5:O5"/>
    </sheetView>
  </sheetViews>
  <sheetFormatPr baseColWidth="10" defaultColWidth="11.42578125" defaultRowHeight="15" customHeight="1" x14ac:dyDescent="0.2"/>
  <cols>
    <col min="1" max="1" width="2.5703125" style="5" customWidth="1"/>
    <col min="2" max="15" width="11.42578125" style="1"/>
    <col min="16" max="16" width="11.42578125" style="2"/>
    <col min="17" max="17" width="2.5703125" style="1" customWidth="1"/>
    <col min="18" max="16384" width="11.42578125" style="1"/>
  </cols>
  <sheetData>
    <row r="1" spans="1:17" ht="30" customHeight="1" x14ac:dyDescent="0.2">
      <c r="B1" s="8" t="s">
        <v>80</v>
      </c>
      <c r="C1" s="501" t="s">
        <v>108</v>
      </c>
      <c r="D1" s="501"/>
      <c r="E1" s="501"/>
      <c r="F1" s="501"/>
      <c r="G1" s="501"/>
      <c r="H1" s="501"/>
      <c r="I1" s="501"/>
      <c r="J1" s="501"/>
      <c r="K1" s="501"/>
      <c r="L1" s="501"/>
      <c r="M1" s="501"/>
      <c r="N1" s="501"/>
      <c r="O1" s="501"/>
      <c r="P1" s="9"/>
    </row>
    <row r="2" spans="1:17" ht="110.1" customHeight="1" thickBot="1" x14ac:dyDescent="0.25">
      <c r="B2" s="8"/>
      <c r="C2" s="602" t="s">
        <v>201</v>
      </c>
      <c r="D2" s="602"/>
      <c r="E2" s="602"/>
      <c r="F2" s="602"/>
      <c r="G2" s="602"/>
      <c r="H2" s="602"/>
      <c r="I2" s="602"/>
      <c r="J2" s="602"/>
      <c r="K2" s="602"/>
      <c r="L2" s="602"/>
      <c r="M2" s="602"/>
      <c r="N2" s="602"/>
      <c r="O2" s="602"/>
      <c r="P2" s="9"/>
    </row>
    <row r="3" spans="1:17" ht="15" customHeight="1" thickBot="1" x14ac:dyDescent="0.25">
      <c r="A3" s="13"/>
      <c r="B3" s="534" t="s">
        <v>81</v>
      </c>
      <c r="C3" s="535"/>
      <c r="D3" s="535"/>
      <c r="E3" s="535"/>
      <c r="F3" s="535"/>
      <c r="G3" s="535"/>
      <c r="H3" s="535"/>
      <c r="I3" s="536" t="str">
        <f>IF(E7&lt;&gt;0,E7,"")</f>
        <v>MA 1</v>
      </c>
      <c r="J3" s="536"/>
      <c r="K3" s="536"/>
      <c r="L3" s="536"/>
      <c r="M3" s="536"/>
      <c r="N3" s="536"/>
      <c r="O3" s="537"/>
      <c r="P3" s="17"/>
      <c r="Q3" s="13"/>
    </row>
    <row r="4" spans="1:17" ht="15" customHeight="1" x14ac:dyDescent="0.2">
      <c r="A4" s="13"/>
      <c r="B4" s="570" t="s">
        <v>283</v>
      </c>
      <c r="C4" s="571"/>
      <c r="D4" s="571"/>
      <c r="E4" s="571"/>
      <c r="F4" s="571"/>
      <c r="G4" s="571"/>
      <c r="H4" s="571"/>
      <c r="I4" s="571"/>
      <c r="J4" s="571"/>
      <c r="K4" s="571"/>
      <c r="L4" s="571"/>
      <c r="M4" s="571"/>
      <c r="N4" s="571"/>
      <c r="O4" s="572"/>
      <c r="P4" s="18"/>
      <c r="Q4" s="13"/>
    </row>
    <row r="5" spans="1:17" ht="15" customHeight="1" thickBot="1" x14ac:dyDescent="0.25">
      <c r="A5" s="13"/>
      <c r="B5" s="573" t="s">
        <v>127</v>
      </c>
      <c r="C5" s="574"/>
      <c r="D5" s="574"/>
      <c r="E5" s="574"/>
      <c r="F5" s="574"/>
      <c r="G5" s="574"/>
      <c r="H5" s="574"/>
      <c r="I5" s="574"/>
      <c r="J5" s="574"/>
      <c r="K5" s="574"/>
      <c r="L5" s="574"/>
      <c r="M5" s="574"/>
      <c r="N5" s="574"/>
      <c r="O5" s="575"/>
      <c r="P5" s="18"/>
      <c r="Q5" s="13"/>
    </row>
    <row r="6" spans="1:17" ht="15" customHeight="1" thickBot="1" x14ac:dyDescent="0.25">
      <c r="A6" s="13"/>
      <c r="B6" s="13"/>
      <c r="C6" s="13"/>
      <c r="D6" s="13"/>
      <c r="E6" s="13"/>
      <c r="F6" s="13"/>
      <c r="G6" s="13"/>
      <c r="H6" s="13"/>
      <c r="I6" s="13"/>
      <c r="J6" s="13"/>
      <c r="K6" s="13"/>
      <c r="L6" s="13"/>
      <c r="M6" s="13"/>
      <c r="N6" s="13"/>
      <c r="O6" s="13"/>
      <c r="P6" s="14"/>
      <c r="Q6" s="13"/>
    </row>
    <row r="7" spans="1:17" ht="15" customHeight="1" x14ac:dyDescent="0.2">
      <c r="A7" s="13"/>
      <c r="B7" s="586" t="s">
        <v>82</v>
      </c>
      <c r="C7" s="587"/>
      <c r="D7" s="588"/>
      <c r="E7" s="582" t="s">
        <v>192</v>
      </c>
      <c r="F7" s="583"/>
      <c r="G7" s="583"/>
      <c r="H7" s="584"/>
      <c r="I7" s="589" t="s">
        <v>85</v>
      </c>
      <c r="J7" s="590"/>
      <c r="K7" s="591"/>
      <c r="L7" s="552"/>
      <c r="M7" s="595"/>
      <c r="N7" s="595"/>
      <c r="O7" s="553"/>
      <c r="P7" s="15"/>
      <c r="Q7" s="13"/>
    </row>
    <row r="8" spans="1:17" ht="15" customHeight="1" x14ac:dyDescent="0.2">
      <c r="A8" s="13"/>
      <c r="B8" s="579" t="s">
        <v>83</v>
      </c>
      <c r="C8" s="580"/>
      <c r="D8" s="581"/>
      <c r="E8" s="558"/>
      <c r="F8" s="559"/>
      <c r="G8" s="559"/>
      <c r="H8" s="560"/>
      <c r="I8" s="592"/>
      <c r="J8" s="593"/>
      <c r="K8" s="594"/>
      <c r="L8" s="596"/>
      <c r="M8" s="597"/>
      <c r="N8" s="597"/>
      <c r="O8" s="598"/>
      <c r="P8" s="15"/>
      <c r="Q8" s="13"/>
    </row>
    <row r="9" spans="1:17" ht="15" customHeight="1" thickBot="1" x14ac:dyDescent="0.25">
      <c r="A9" s="13"/>
      <c r="B9" s="576" t="s">
        <v>84</v>
      </c>
      <c r="C9" s="577"/>
      <c r="D9" s="578"/>
      <c r="E9" s="585"/>
      <c r="F9" s="574"/>
      <c r="G9" s="574"/>
      <c r="H9" s="575"/>
      <c r="I9" s="561" t="s">
        <v>86</v>
      </c>
      <c r="J9" s="562"/>
      <c r="K9" s="563"/>
      <c r="L9" s="564"/>
      <c r="M9" s="565"/>
      <c r="N9" s="565"/>
      <c r="O9" s="566"/>
      <c r="P9" s="15"/>
      <c r="Q9" s="13"/>
    </row>
    <row r="10" spans="1:17" ht="15" customHeight="1" thickBot="1" x14ac:dyDescent="0.25">
      <c r="A10" s="13"/>
      <c r="B10" s="13"/>
      <c r="C10" s="13"/>
      <c r="D10" s="13"/>
      <c r="E10" s="13"/>
      <c r="F10" s="13"/>
      <c r="G10" s="13"/>
      <c r="H10" s="13"/>
      <c r="I10" s="13"/>
      <c r="J10" s="13"/>
      <c r="K10" s="13"/>
      <c r="L10" s="13"/>
      <c r="M10" s="13"/>
      <c r="N10" s="13"/>
      <c r="O10" s="13"/>
      <c r="P10" s="14"/>
      <c r="Q10" s="13"/>
    </row>
    <row r="11" spans="1:17" ht="15" customHeight="1" thickBot="1" x14ac:dyDescent="0.25">
      <c r="A11" s="13"/>
      <c r="B11" s="567" t="s">
        <v>96</v>
      </c>
      <c r="C11" s="568"/>
      <c r="D11" s="569"/>
      <c r="E11" s="599"/>
      <c r="F11" s="600"/>
      <c r="G11" s="600"/>
      <c r="H11" s="600"/>
      <c r="I11" s="600"/>
      <c r="J11" s="600"/>
      <c r="K11" s="601"/>
      <c r="L11" s="13"/>
      <c r="M11" s="603" t="s">
        <v>87</v>
      </c>
      <c r="N11" s="604"/>
      <c r="O11" s="12">
        <f>SUM(O12:O15)</f>
        <v>0.19600000000000001</v>
      </c>
      <c r="P11" s="15"/>
      <c r="Q11" s="13"/>
    </row>
    <row r="12" spans="1:17" ht="15" customHeight="1" thickBot="1" x14ac:dyDescent="0.25">
      <c r="A12" s="13"/>
      <c r="B12" s="611" t="s">
        <v>265</v>
      </c>
      <c r="C12" s="612"/>
      <c r="D12" s="612"/>
      <c r="E12" s="612"/>
      <c r="F12" s="612"/>
      <c r="G12" s="612"/>
      <c r="H12" s="612"/>
      <c r="I12" s="612"/>
      <c r="J12" s="613"/>
      <c r="K12" s="116">
        <v>0</v>
      </c>
      <c r="L12" s="13"/>
      <c r="M12" s="605" t="s">
        <v>88</v>
      </c>
      <c r="N12" s="606"/>
      <c r="O12" s="145">
        <v>7.2999999999999995E-2</v>
      </c>
      <c r="P12" s="15"/>
      <c r="Q12" s="13"/>
    </row>
    <row r="13" spans="1:17" ht="15" customHeight="1" thickBot="1" x14ac:dyDescent="0.25">
      <c r="A13" s="13"/>
      <c r="L13" s="13"/>
      <c r="M13" s="607" t="s">
        <v>89</v>
      </c>
      <c r="N13" s="608"/>
      <c r="O13" s="25">
        <v>1.7000000000000001E-2</v>
      </c>
      <c r="P13" s="15"/>
      <c r="Q13" s="13"/>
    </row>
    <row r="14" spans="1:17" ht="15" customHeight="1" thickBot="1" x14ac:dyDescent="0.25">
      <c r="A14" s="13"/>
      <c r="B14" s="567" t="s">
        <v>97</v>
      </c>
      <c r="C14" s="568"/>
      <c r="D14" s="569"/>
      <c r="E14" s="27"/>
      <c r="F14" s="27"/>
      <c r="G14" s="27"/>
      <c r="H14" s="27"/>
      <c r="I14" s="27"/>
      <c r="J14" s="27"/>
      <c r="K14" s="28"/>
      <c r="L14" s="13"/>
      <c r="M14" s="607" t="s">
        <v>90</v>
      </c>
      <c r="N14" s="608"/>
      <c r="O14" s="245">
        <v>1.2999999999999999E-2</v>
      </c>
      <c r="P14" s="15"/>
      <c r="Q14" s="13"/>
    </row>
    <row r="15" spans="1:17" ht="15" customHeight="1" thickBot="1" x14ac:dyDescent="0.25">
      <c r="A15" s="13"/>
      <c r="B15" s="237" t="s">
        <v>100</v>
      </c>
      <c r="C15" s="238"/>
      <c r="D15" s="239"/>
      <c r="E15" s="29"/>
      <c r="F15" s="29"/>
      <c r="G15" s="29"/>
      <c r="H15" s="29"/>
      <c r="I15" s="29"/>
      <c r="J15" s="29"/>
      <c r="K15" s="30"/>
      <c r="L15" s="13"/>
      <c r="M15" s="609" t="s">
        <v>91</v>
      </c>
      <c r="N15" s="610"/>
      <c r="O15" s="246">
        <v>9.2999999999999999E-2</v>
      </c>
      <c r="P15" s="15"/>
      <c r="Q15" s="13"/>
    </row>
    <row r="16" spans="1:17" ht="15" customHeight="1" thickBot="1" x14ac:dyDescent="0.25">
      <c r="A16" s="13"/>
      <c r="B16" s="228" t="s">
        <v>98</v>
      </c>
      <c r="C16" s="229"/>
      <c r="D16" s="230"/>
      <c r="E16" s="31"/>
      <c r="F16" s="31"/>
      <c r="G16" s="31"/>
      <c r="H16" s="31"/>
      <c r="I16" s="31"/>
      <c r="J16" s="31"/>
      <c r="K16" s="32"/>
      <c r="L16" s="13"/>
      <c r="M16" s="603" t="s">
        <v>165</v>
      </c>
      <c r="N16" s="604"/>
      <c r="O16" s="12">
        <f>SUM(O17:O20)</f>
        <v>5.9999999999999995E-4</v>
      </c>
      <c r="P16" s="15"/>
      <c r="Q16" s="13"/>
    </row>
    <row r="17" spans="1:17" ht="15" customHeight="1" thickBot="1" x14ac:dyDescent="0.25">
      <c r="A17" s="13"/>
      <c r="B17" s="231" t="s">
        <v>99</v>
      </c>
      <c r="C17" s="232"/>
      <c r="D17" s="233"/>
      <c r="E17" s="33">
        <v>1000</v>
      </c>
      <c r="F17" s="33"/>
      <c r="G17" s="33"/>
      <c r="H17" s="33"/>
      <c r="I17" s="33"/>
      <c r="J17" s="33"/>
      <c r="K17" s="34"/>
      <c r="L17" s="13"/>
      <c r="M17" s="112" t="s">
        <v>92</v>
      </c>
      <c r="N17" s="113"/>
      <c r="O17" s="111">
        <v>5.9999999999999995E-4</v>
      </c>
      <c r="P17" s="15"/>
      <c r="Q17" s="13"/>
    </row>
    <row r="18" spans="1:17" ht="15" customHeight="1" thickBot="1" x14ac:dyDescent="0.25">
      <c r="A18" s="13"/>
      <c r="B18" s="234" t="s">
        <v>202</v>
      </c>
      <c r="C18" s="235"/>
      <c r="D18" s="235"/>
      <c r="E18" s="235"/>
      <c r="F18" s="235"/>
      <c r="G18" s="235"/>
      <c r="H18" s="235"/>
      <c r="I18" s="235"/>
      <c r="J18" s="235"/>
      <c r="K18" s="236"/>
      <c r="L18" s="13"/>
      <c r="M18" s="109" t="s">
        <v>93</v>
      </c>
      <c r="N18" s="110"/>
      <c r="O18" s="111">
        <v>0</v>
      </c>
      <c r="P18" s="15"/>
      <c r="Q18" s="13"/>
    </row>
    <row r="19" spans="1:17" ht="15" customHeight="1" x14ac:dyDescent="0.2">
      <c r="A19" s="13"/>
      <c r="B19" s="237" t="s">
        <v>100</v>
      </c>
      <c r="C19" s="238"/>
      <c r="D19" s="239"/>
      <c r="E19" s="29"/>
      <c r="F19" s="29"/>
      <c r="G19" s="29"/>
      <c r="H19" s="29"/>
      <c r="I19" s="29"/>
      <c r="J19" s="29"/>
      <c r="K19" s="30"/>
      <c r="L19" s="13"/>
      <c r="M19" s="547" t="s">
        <v>94</v>
      </c>
      <c r="N19" s="548"/>
      <c r="O19" s="25">
        <v>0</v>
      </c>
      <c r="P19" s="15"/>
      <c r="Q19" s="13"/>
    </row>
    <row r="20" spans="1:17" ht="15" customHeight="1" thickBot="1" x14ac:dyDescent="0.25">
      <c r="A20" s="13"/>
      <c r="B20" s="228" t="s">
        <v>98</v>
      </c>
      <c r="C20" s="229"/>
      <c r="D20" s="230"/>
      <c r="E20" s="31"/>
      <c r="F20" s="31"/>
      <c r="G20" s="31"/>
      <c r="H20" s="31"/>
      <c r="I20" s="31"/>
      <c r="J20" s="31"/>
      <c r="K20" s="32"/>
      <c r="L20" s="13"/>
      <c r="M20" s="504" t="s">
        <v>166</v>
      </c>
      <c r="N20" s="505"/>
      <c r="O20" s="26">
        <v>0</v>
      </c>
      <c r="P20" s="14"/>
      <c r="Q20" s="13"/>
    </row>
    <row r="21" spans="1:17" ht="15" customHeight="1" thickBot="1" x14ac:dyDescent="0.25">
      <c r="A21" s="13"/>
      <c r="B21" s="231" t="s">
        <v>99</v>
      </c>
      <c r="C21" s="232"/>
      <c r="D21" s="233"/>
      <c r="E21" s="33"/>
      <c r="F21" s="33"/>
      <c r="G21" s="33"/>
      <c r="H21" s="33"/>
      <c r="I21" s="33"/>
      <c r="J21" s="33"/>
      <c r="K21" s="34"/>
      <c r="L21" s="13"/>
      <c r="M21" s="13"/>
      <c r="N21" s="13"/>
      <c r="O21" s="13"/>
      <c r="P21" s="14"/>
      <c r="Q21" s="13"/>
    </row>
    <row r="22" spans="1:17" ht="15" customHeight="1" thickBot="1" x14ac:dyDescent="0.25">
      <c r="A22" s="13"/>
      <c r="L22" s="13"/>
      <c r="M22" s="549" t="s">
        <v>95</v>
      </c>
      <c r="N22" s="552"/>
      <c r="O22" s="553"/>
      <c r="P22" s="15"/>
      <c r="Q22" s="13"/>
    </row>
    <row r="23" spans="1:17" ht="15" customHeight="1" thickBot="1" x14ac:dyDescent="0.25">
      <c r="A23" s="13"/>
      <c r="B23" s="567" t="s">
        <v>97</v>
      </c>
      <c r="C23" s="568"/>
      <c r="D23" s="569"/>
      <c r="E23" s="27"/>
      <c r="F23" s="27"/>
      <c r="G23" s="27"/>
      <c r="H23" s="27"/>
      <c r="I23" s="27"/>
      <c r="J23" s="27"/>
      <c r="K23" s="28"/>
      <c r="L23" s="13"/>
      <c r="M23" s="550"/>
      <c r="N23" s="554"/>
      <c r="O23" s="555"/>
      <c r="P23" s="15"/>
      <c r="Q23" s="13"/>
    </row>
    <row r="24" spans="1:17" ht="15" customHeight="1" x14ac:dyDescent="0.2">
      <c r="A24" s="13"/>
      <c r="B24" s="250" t="s">
        <v>176</v>
      </c>
      <c r="C24" s="247"/>
      <c r="D24" s="247"/>
      <c r="E24" s="248">
        <v>0</v>
      </c>
      <c r="F24" s="248">
        <v>0</v>
      </c>
      <c r="G24" s="248">
        <v>0</v>
      </c>
      <c r="H24" s="248">
        <v>0</v>
      </c>
      <c r="I24" s="248">
        <v>0</v>
      </c>
      <c r="J24" s="248">
        <v>0</v>
      </c>
      <c r="K24" s="249">
        <v>0</v>
      </c>
      <c r="L24" s="13"/>
      <c r="M24" s="550"/>
      <c r="N24" s="554"/>
      <c r="O24" s="555"/>
      <c r="P24" s="15"/>
      <c r="Q24" s="13"/>
    </row>
    <row r="25" spans="1:17" ht="15" customHeight="1" thickBot="1" x14ac:dyDescent="0.25">
      <c r="A25" s="13"/>
      <c r="B25" s="240" t="s">
        <v>177</v>
      </c>
      <c r="C25" s="232"/>
      <c r="D25" s="233"/>
      <c r="E25" s="115">
        <v>0</v>
      </c>
      <c r="F25" s="115">
        <v>0</v>
      </c>
      <c r="G25" s="115">
        <v>0</v>
      </c>
      <c r="H25" s="115">
        <v>0</v>
      </c>
      <c r="I25" s="115">
        <v>0</v>
      </c>
      <c r="J25" s="115">
        <v>0</v>
      </c>
      <c r="K25" s="116">
        <v>0</v>
      </c>
      <c r="L25" s="13"/>
      <c r="M25" s="551"/>
      <c r="N25" s="556"/>
      <c r="O25" s="557"/>
      <c r="P25" s="15"/>
      <c r="Q25" s="13"/>
    </row>
    <row r="26" spans="1:17" ht="15" customHeight="1" thickBot="1" x14ac:dyDescent="0.25">
      <c r="A26" s="13"/>
      <c r="B26" s="13"/>
      <c r="C26" s="13"/>
      <c r="D26" s="13"/>
      <c r="E26" s="13"/>
      <c r="F26" s="13"/>
      <c r="G26" s="13"/>
      <c r="H26" s="13"/>
      <c r="I26" s="13"/>
      <c r="J26" s="13"/>
      <c r="K26" s="13"/>
      <c r="L26" s="13"/>
      <c r="M26" s="13"/>
      <c r="N26" s="13"/>
      <c r="O26" s="13"/>
      <c r="P26" s="14"/>
      <c r="Q26" s="13"/>
    </row>
    <row r="27" spans="1:17" ht="15" customHeight="1" x14ac:dyDescent="0.2">
      <c r="A27" s="13"/>
      <c r="B27" s="506">
        <v>2024</v>
      </c>
      <c r="C27" s="507"/>
      <c r="D27" s="507"/>
      <c r="E27" s="507"/>
      <c r="F27" s="507"/>
      <c r="G27" s="507"/>
      <c r="H27" s="507"/>
      <c r="I27" s="507"/>
      <c r="J27" s="507"/>
      <c r="K27" s="507"/>
      <c r="L27" s="507"/>
      <c r="M27" s="507"/>
      <c r="N27" s="507"/>
      <c r="O27" s="508"/>
      <c r="P27" s="14"/>
      <c r="Q27" s="13"/>
    </row>
    <row r="28" spans="1:17" ht="15" customHeight="1" thickBot="1" x14ac:dyDescent="0.25">
      <c r="A28" s="13"/>
      <c r="B28" s="509"/>
      <c r="C28" s="510"/>
      <c r="D28" s="510"/>
      <c r="E28" s="510"/>
      <c r="F28" s="510"/>
      <c r="G28" s="510"/>
      <c r="H28" s="510"/>
      <c r="I28" s="510"/>
      <c r="J28" s="510"/>
      <c r="K28" s="510"/>
      <c r="L28" s="510"/>
      <c r="M28" s="510"/>
      <c r="N28" s="510"/>
      <c r="O28" s="511"/>
      <c r="P28" s="14"/>
      <c r="Q28" s="13"/>
    </row>
    <row r="29" spans="1:17" ht="15" customHeight="1" thickBot="1" x14ac:dyDescent="0.25">
      <c r="A29" s="13"/>
      <c r="B29" s="512" t="s">
        <v>106</v>
      </c>
      <c r="C29" s="513"/>
      <c r="D29" s="514"/>
      <c r="E29" s="518" t="s">
        <v>105</v>
      </c>
      <c r="F29" s="518" t="s">
        <v>278</v>
      </c>
      <c r="G29" s="518" t="s">
        <v>279</v>
      </c>
      <c r="H29" s="520" t="s">
        <v>280</v>
      </c>
      <c r="I29" s="522" t="s">
        <v>107</v>
      </c>
      <c r="J29" s="524" t="s">
        <v>87</v>
      </c>
      <c r="K29" s="525"/>
      <c r="L29" s="525"/>
      <c r="M29" s="525"/>
      <c r="N29" s="525"/>
      <c r="O29" s="526" t="s">
        <v>66</v>
      </c>
      <c r="P29" s="14"/>
      <c r="Q29" s="13"/>
    </row>
    <row r="30" spans="1:17" ht="15" customHeight="1" thickBot="1" x14ac:dyDescent="0.25">
      <c r="A30" s="13"/>
      <c r="B30" s="515"/>
      <c r="C30" s="516"/>
      <c r="D30" s="517"/>
      <c r="E30" s="519"/>
      <c r="F30" s="519"/>
      <c r="G30" s="519"/>
      <c r="H30" s="521"/>
      <c r="I30" s="523"/>
      <c r="J30" s="10" t="s">
        <v>101</v>
      </c>
      <c r="K30" s="10" t="s">
        <v>102</v>
      </c>
      <c r="L30" s="10" t="s">
        <v>103</v>
      </c>
      <c r="M30" s="10" t="s">
        <v>104</v>
      </c>
      <c r="N30" s="41" t="s">
        <v>165</v>
      </c>
      <c r="O30" s="527"/>
      <c r="P30" s="16"/>
      <c r="Q30" s="13"/>
    </row>
    <row r="31" spans="1:17" ht="15" customHeight="1" x14ac:dyDescent="0.2">
      <c r="A31" s="13"/>
      <c r="B31" s="614" t="str">
        <f>CONCATENATE("Januar ",$B$27)</f>
        <v>Januar 2024</v>
      </c>
      <c r="C31" s="615"/>
      <c r="D31" s="616"/>
      <c r="E31" s="35">
        <f>E17</f>
        <v>1000</v>
      </c>
      <c r="F31" s="36"/>
      <c r="G31" s="36"/>
      <c r="H31" s="36"/>
      <c r="I31" s="37">
        <f t="shared" ref="I31:I44" si="0">SUM(E31:H31)</f>
        <v>1000</v>
      </c>
      <c r="J31" s="19">
        <f t="shared" ref="J31:J44" si="1">ROUND($I31*$O$12,2)</f>
        <v>73</v>
      </c>
      <c r="K31" s="19">
        <f t="shared" ref="K31:K44" si="2">ROUND($I31*$O$13,2)</f>
        <v>17</v>
      </c>
      <c r="L31" s="19">
        <f t="shared" ref="L31:L44" si="3">ROUND($I31*$O$14,2)</f>
        <v>13</v>
      </c>
      <c r="M31" s="19">
        <f t="shared" ref="M31:M44" si="4">ROUND($I31*$O$15,2)</f>
        <v>93</v>
      </c>
      <c r="N31" s="42">
        <f t="shared" ref="N31:N41" si="5">ROUND($I31*$O$17,2)+ROUND($I31*$O$18,2)+ROUND($I31*$O$19,2)+ROUND($I31*$O$20,2)</f>
        <v>0.6</v>
      </c>
      <c r="O31" s="45">
        <f t="shared" ref="O31:O45" si="6">SUM(E31:H31)+SUM(J31:N31)</f>
        <v>1196.5999999999999</v>
      </c>
      <c r="P31" s="14"/>
      <c r="Q31" s="13"/>
    </row>
    <row r="32" spans="1:17" ht="15" customHeight="1" x14ac:dyDescent="0.2">
      <c r="A32" s="13"/>
      <c r="B32" s="528" t="str">
        <f>CONCATENATE("Februar ",$B$27)</f>
        <v>Februar 2024</v>
      </c>
      <c r="C32" s="529"/>
      <c r="D32" s="530"/>
      <c r="E32" s="38">
        <v>0</v>
      </c>
      <c r="F32" s="39"/>
      <c r="G32" s="39"/>
      <c r="H32" s="39"/>
      <c r="I32" s="40">
        <f t="shared" si="0"/>
        <v>0</v>
      </c>
      <c r="J32" s="21">
        <f t="shared" si="1"/>
        <v>0</v>
      </c>
      <c r="K32" s="21">
        <f t="shared" si="2"/>
        <v>0</v>
      </c>
      <c r="L32" s="21">
        <f t="shared" si="3"/>
        <v>0</v>
      </c>
      <c r="M32" s="21">
        <f t="shared" si="4"/>
        <v>0</v>
      </c>
      <c r="N32" s="43">
        <f t="shared" si="5"/>
        <v>0</v>
      </c>
      <c r="O32" s="46">
        <f t="shared" si="6"/>
        <v>0</v>
      </c>
      <c r="P32" s="14"/>
      <c r="Q32" s="13"/>
    </row>
    <row r="33" spans="1:17" ht="15" customHeight="1" x14ac:dyDescent="0.2">
      <c r="A33" s="13"/>
      <c r="B33" s="528" t="str">
        <f>CONCATENATE("März ",$B$27)</f>
        <v>März 2024</v>
      </c>
      <c r="C33" s="529"/>
      <c r="D33" s="530"/>
      <c r="E33" s="38">
        <v>0</v>
      </c>
      <c r="F33" s="39"/>
      <c r="G33" s="39"/>
      <c r="H33" s="39"/>
      <c r="I33" s="40">
        <f t="shared" si="0"/>
        <v>0</v>
      </c>
      <c r="J33" s="21">
        <f t="shared" si="1"/>
        <v>0</v>
      </c>
      <c r="K33" s="21">
        <f t="shared" si="2"/>
        <v>0</v>
      </c>
      <c r="L33" s="21">
        <f t="shared" si="3"/>
        <v>0</v>
      </c>
      <c r="M33" s="21">
        <f t="shared" si="4"/>
        <v>0</v>
      </c>
      <c r="N33" s="43">
        <f t="shared" si="5"/>
        <v>0</v>
      </c>
      <c r="O33" s="46">
        <f t="shared" si="6"/>
        <v>0</v>
      </c>
      <c r="P33" s="14"/>
      <c r="Q33" s="13"/>
    </row>
    <row r="34" spans="1:17" ht="15" customHeight="1" x14ac:dyDescent="0.2">
      <c r="A34" s="13"/>
      <c r="B34" s="528" t="str">
        <f>CONCATENATE("April ",$B$27)</f>
        <v>April 2024</v>
      </c>
      <c r="C34" s="529"/>
      <c r="D34" s="530"/>
      <c r="E34" s="38">
        <v>0</v>
      </c>
      <c r="F34" s="39"/>
      <c r="G34" s="39"/>
      <c r="H34" s="39"/>
      <c r="I34" s="40">
        <f t="shared" si="0"/>
        <v>0</v>
      </c>
      <c r="J34" s="21">
        <f t="shared" si="1"/>
        <v>0</v>
      </c>
      <c r="K34" s="21">
        <f t="shared" si="2"/>
        <v>0</v>
      </c>
      <c r="L34" s="21">
        <f t="shared" si="3"/>
        <v>0</v>
      </c>
      <c r="M34" s="21">
        <f t="shared" si="4"/>
        <v>0</v>
      </c>
      <c r="N34" s="43">
        <f t="shared" si="5"/>
        <v>0</v>
      </c>
      <c r="O34" s="46">
        <f t="shared" si="6"/>
        <v>0</v>
      </c>
      <c r="P34" s="14"/>
      <c r="Q34" s="13"/>
    </row>
    <row r="35" spans="1:17" ht="15" customHeight="1" x14ac:dyDescent="0.2">
      <c r="A35" s="13"/>
      <c r="B35" s="528" t="str">
        <f>CONCATENATE("Mai ",$B$27)</f>
        <v>Mai 2024</v>
      </c>
      <c r="C35" s="529"/>
      <c r="D35" s="530"/>
      <c r="E35" s="38">
        <v>0</v>
      </c>
      <c r="F35" s="39"/>
      <c r="G35" s="39"/>
      <c r="H35" s="39"/>
      <c r="I35" s="40">
        <f t="shared" si="0"/>
        <v>0</v>
      </c>
      <c r="J35" s="21">
        <f t="shared" si="1"/>
        <v>0</v>
      </c>
      <c r="K35" s="21">
        <f t="shared" si="2"/>
        <v>0</v>
      </c>
      <c r="L35" s="21">
        <f t="shared" si="3"/>
        <v>0</v>
      </c>
      <c r="M35" s="21">
        <f t="shared" si="4"/>
        <v>0</v>
      </c>
      <c r="N35" s="43">
        <f t="shared" si="5"/>
        <v>0</v>
      </c>
      <c r="O35" s="46">
        <f t="shared" si="6"/>
        <v>0</v>
      </c>
      <c r="P35" s="14"/>
      <c r="Q35" s="13"/>
    </row>
    <row r="36" spans="1:17" ht="15" customHeight="1" x14ac:dyDescent="0.2">
      <c r="A36" s="13"/>
      <c r="B36" s="528" t="str">
        <f>CONCATENATE("Juni ",$B$27)</f>
        <v>Juni 2024</v>
      </c>
      <c r="C36" s="529"/>
      <c r="D36" s="530"/>
      <c r="E36" s="38">
        <v>0</v>
      </c>
      <c r="F36" s="39"/>
      <c r="G36" s="39"/>
      <c r="H36" s="39"/>
      <c r="I36" s="40">
        <f t="shared" si="0"/>
        <v>0</v>
      </c>
      <c r="J36" s="21">
        <f t="shared" si="1"/>
        <v>0</v>
      </c>
      <c r="K36" s="21">
        <f t="shared" si="2"/>
        <v>0</v>
      </c>
      <c r="L36" s="21">
        <f t="shared" si="3"/>
        <v>0</v>
      </c>
      <c r="M36" s="21">
        <f t="shared" si="4"/>
        <v>0</v>
      </c>
      <c r="N36" s="43">
        <f t="shared" si="5"/>
        <v>0</v>
      </c>
      <c r="O36" s="46">
        <f t="shared" si="6"/>
        <v>0</v>
      </c>
      <c r="P36" s="14"/>
      <c r="Q36" s="13"/>
    </row>
    <row r="37" spans="1:17" ht="15" customHeight="1" x14ac:dyDescent="0.2">
      <c r="A37" s="13"/>
      <c r="B37" s="528" t="str">
        <f>CONCATENATE("Juli ",$B$27)</f>
        <v>Juli 2024</v>
      </c>
      <c r="C37" s="529"/>
      <c r="D37" s="530"/>
      <c r="E37" s="38">
        <v>0</v>
      </c>
      <c r="F37" s="39"/>
      <c r="G37" s="39"/>
      <c r="H37" s="39"/>
      <c r="I37" s="40">
        <f t="shared" si="0"/>
        <v>0</v>
      </c>
      <c r="J37" s="21">
        <f t="shared" si="1"/>
        <v>0</v>
      </c>
      <c r="K37" s="21">
        <f t="shared" si="2"/>
        <v>0</v>
      </c>
      <c r="L37" s="21">
        <f t="shared" si="3"/>
        <v>0</v>
      </c>
      <c r="M37" s="21">
        <f t="shared" si="4"/>
        <v>0</v>
      </c>
      <c r="N37" s="43">
        <f t="shared" si="5"/>
        <v>0</v>
      </c>
      <c r="O37" s="46">
        <f t="shared" si="6"/>
        <v>0</v>
      </c>
      <c r="P37" s="14"/>
      <c r="Q37" s="13"/>
    </row>
    <row r="38" spans="1:17" ht="15" customHeight="1" x14ac:dyDescent="0.2">
      <c r="A38" s="13"/>
      <c r="B38" s="528" t="str">
        <f>CONCATENATE("August ",$B$27)</f>
        <v>August 2024</v>
      </c>
      <c r="C38" s="529"/>
      <c r="D38" s="530"/>
      <c r="E38" s="38">
        <v>0</v>
      </c>
      <c r="F38" s="39"/>
      <c r="G38" s="39"/>
      <c r="H38" s="39"/>
      <c r="I38" s="40">
        <f t="shared" si="0"/>
        <v>0</v>
      </c>
      <c r="J38" s="21">
        <f t="shared" si="1"/>
        <v>0</v>
      </c>
      <c r="K38" s="21">
        <f t="shared" si="2"/>
        <v>0</v>
      </c>
      <c r="L38" s="21">
        <f t="shared" si="3"/>
        <v>0</v>
      </c>
      <c r="M38" s="21">
        <f t="shared" si="4"/>
        <v>0</v>
      </c>
      <c r="N38" s="43">
        <f t="shared" si="5"/>
        <v>0</v>
      </c>
      <c r="O38" s="46">
        <f t="shared" si="6"/>
        <v>0</v>
      </c>
      <c r="P38" s="14"/>
      <c r="Q38" s="13"/>
    </row>
    <row r="39" spans="1:17" ht="15" customHeight="1" x14ac:dyDescent="0.2">
      <c r="A39" s="13"/>
      <c r="B39" s="528" t="str">
        <f>CONCATENATE("September ",$B$27)</f>
        <v>September 2024</v>
      </c>
      <c r="C39" s="529"/>
      <c r="D39" s="530"/>
      <c r="E39" s="38">
        <v>0</v>
      </c>
      <c r="F39" s="39"/>
      <c r="G39" s="39"/>
      <c r="H39" s="39"/>
      <c r="I39" s="40">
        <f t="shared" si="0"/>
        <v>0</v>
      </c>
      <c r="J39" s="21">
        <f t="shared" si="1"/>
        <v>0</v>
      </c>
      <c r="K39" s="21">
        <f t="shared" si="2"/>
        <v>0</v>
      </c>
      <c r="L39" s="21">
        <f t="shared" si="3"/>
        <v>0</v>
      </c>
      <c r="M39" s="21">
        <f t="shared" si="4"/>
        <v>0</v>
      </c>
      <c r="N39" s="43">
        <f t="shared" si="5"/>
        <v>0</v>
      </c>
      <c r="O39" s="46">
        <f t="shared" si="6"/>
        <v>0</v>
      </c>
      <c r="P39" s="14"/>
      <c r="Q39" s="13"/>
    </row>
    <row r="40" spans="1:17" ht="15" customHeight="1" x14ac:dyDescent="0.2">
      <c r="A40" s="13"/>
      <c r="B40" s="528" t="str">
        <f>CONCATENATE("Oktober ",$B$27)</f>
        <v>Oktober 2024</v>
      </c>
      <c r="C40" s="529"/>
      <c r="D40" s="530"/>
      <c r="E40" s="38">
        <v>0</v>
      </c>
      <c r="F40" s="39"/>
      <c r="G40" s="39"/>
      <c r="H40" s="39"/>
      <c r="I40" s="40">
        <f t="shared" si="0"/>
        <v>0</v>
      </c>
      <c r="J40" s="21">
        <f t="shared" si="1"/>
        <v>0</v>
      </c>
      <c r="K40" s="21">
        <f t="shared" si="2"/>
        <v>0</v>
      </c>
      <c r="L40" s="21">
        <f t="shared" si="3"/>
        <v>0</v>
      </c>
      <c r="M40" s="21">
        <f t="shared" si="4"/>
        <v>0</v>
      </c>
      <c r="N40" s="43">
        <f t="shared" si="5"/>
        <v>0</v>
      </c>
      <c r="O40" s="46">
        <f t="shared" si="6"/>
        <v>0</v>
      </c>
      <c r="P40" s="14"/>
      <c r="Q40" s="13"/>
    </row>
    <row r="41" spans="1:17" ht="15" customHeight="1" x14ac:dyDescent="0.2">
      <c r="A41" s="13"/>
      <c r="B41" s="528" t="str">
        <f>CONCATENATE("November ",$B$27)</f>
        <v>November 2024</v>
      </c>
      <c r="C41" s="529"/>
      <c r="D41" s="530"/>
      <c r="E41" s="38">
        <v>0</v>
      </c>
      <c r="F41" s="39"/>
      <c r="G41" s="39"/>
      <c r="H41" s="39"/>
      <c r="I41" s="40">
        <f t="shared" si="0"/>
        <v>0</v>
      </c>
      <c r="J41" s="21">
        <f t="shared" si="1"/>
        <v>0</v>
      </c>
      <c r="K41" s="21">
        <f t="shared" si="2"/>
        <v>0</v>
      </c>
      <c r="L41" s="21">
        <f t="shared" si="3"/>
        <v>0</v>
      </c>
      <c r="M41" s="21">
        <f t="shared" si="4"/>
        <v>0</v>
      </c>
      <c r="N41" s="43">
        <f t="shared" si="5"/>
        <v>0</v>
      </c>
      <c r="O41" s="46">
        <f t="shared" si="6"/>
        <v>0</v>
      </c>
      <c r="P41" s="14"/>
      <c r="Q41" s="13"/>
    </row>
    <row r="42" spans="1:17" ht="15" customHeight="1" x14ac:dyDescent="0.2">
      <c r="A42" s="13"/>
      <c r="B42" s="528" t="str">
        <f>CONCATENATE("Jahressonderzahlung ",$B$27)</f>
        <v>Jahressonderzahlung 2024</v>
      </c>
      <c r="C42" s="529"/>
      <c r="D42" s="530"/>
      <c r="E42" s="38">
        <v>0</v>
      </c>
      <c r="F42" s="39"/>
      <c r="G42" s="39"/>
      <c r="H42" s="39"/>
      <c r="I42" s="40">
        <f t="shared" si="0"/>
        <v>0</v>
      </c>
      <c r="J42" s="21">
        <f t="shared" si="1"/>
        <v>0</v>
      </c>
      <c r="K42" s="21">
        <f t="shared" si="2"/>
        <v>0</v>
      </c>
      <c r="L42" s="21">
        <f t="shared" si="3"/>
        <v>0</v>
      </c>
      <c r="M42" s="21">
        <f t="shared" si="4"/>
        <v>0</v>
      </c>
      <c r="N42" s="43">
        <f>ROUND($I42*$O$17,2)</f>
        <v>0</v>
      </c>
      <c r="O42" s="46">
        <f t="shared" si="6"/>
        <v>0</v>
      </c>
      <c r="P42" s="14"/>
      <c r="Q42" s="13"/>
    </row>
    <row r="43" spans="1:17" ht="15" customHeight="1" x14ac:dyDescent="0.2">
      <c r="A43" s="13"/>
      <c r="B43" s="528" t="str">
        <f>CONCATENATE("Dezember ",$B$27)</f>
        <v>Dezember 2024</v>
      </c>
      <c r="C43" s="529"/>
      <c r="D43" s="530"/>
      <c r="E43" s="38">
        <v>0</v>
      </c>
      <c r="F43" s="39"/>
      <c r="G43" s="39"/>
      <c r="H43" s="39"/>
      <c r="I43" s="40">
        <f t="shared" si="0"/>
        <v>0</v>
      </c>
      <c r="J43" s="21">
        <f t="shared" si="1"/>
        <v>0</v>
      </c>
      <c r="K43" s="21">
        <f t="shared" si="2"/>
        <v>0</v>
      </c>
      <c r="L43" s="21">
        <f t="shared" si="3"/>
        <v>0</v>
      </c>
      <c r="M43" s="21">
        <f t="shared" si="4"/>
        <v>0</v>
      </c>
      <c r="N43" s="43">
        <f t="shared" ref="N43" si="7">ROUND($I43*$O$17,2)+ROUND($I43*$O$18,2)+ROUND($I43*$O$19,2)+ROUND($I43*$O$20,2)</f>
        <v>0</v>
      </c>
      <c r="O43" s="46">
        <f t="shared" si="6"/>
        <v>0</v>
      </c>
      <c r="P43" s="14"/>
      <c r="Q43" s="13"/>
    </row>
    <row r="44" spans="1:17" ht="15" customHeight="1" x14ac:dyDescent="0.2">
      <c r="A44" s="13"/>
      <c r="B44" s="528" t="str">
        <f>CONCATENATE("Leistungsentgelt ",$B$27)</f>
        <v>Leistungsentgelt 2024</v>
      </c>
      <c r="C44" s="529"/>
      <c r="D44" s="530"/>
      <c r="E44" s="38">
        <v>0</v>
      </c>
      <c r="F44" s="39"/>
      <c r="G44" s="39"/>
      <c r="H44" s="39"/>
      <c r="I44" s="40">
        <f t="shared" si="0"/>
        <v>0</v>
      </c>
      <c r="J44" s="21">
        <f t="shared" si="1"/>
        <v>0</v>
      </c>
      <c r="K44" s="21">
        <f t="shared" si="2"/>
        <v>0</v>
      </c>
      <c r="L44" s="21">
        <f t="shared" si="3"/>
        <v>0</v>
      </c>
      <c r="M44" s="21">
        <f t="shared" si="4"/>
        <v>0</v>
      </c>
      <c r="N44" s="43">
        <f>ROUND($I44*$O$17,2)</f>
        <v>0</v>
      </c>
      <c r="O44" s="46">
        <f t="shared" si="6"/>
        <v>0</v>
      </c>
      <c r="P44" s="14"/>
      <c r="Q44" s="13"/>
    </row>
    <row r="45" spans="1:17" ht="15" customHeight="1" thickBot="1" x14ac:dyDescent="0.25">
      <c r="A45" s="13"/>
      <c r="B45" s="531" t="str">
        <f>CONCATENATE("gesamt ",$B$27)</f>
        <v>gesamt 2024</v>
      </c>
      <c r="C45" s="532"/>
      <c r="D45" s="533"/>
      <c r="E45" s="23">
        <f t="shared" ref="E45:N45" si="8">SUM(E31:E44)</f>
        <v>1000</v>
      </c>
      <c r="F45" s="24">
        <f t="shared" si="8"/>
        <v>0</v>
      </c>
      <c r="G45" s="24">
        <f t="shared" si="8"/>
        <v>0</v>
      </c>
      <c r="H45" s="24">
        <f t="shared" si="8"/>
        <v>0</v>
      </c>
      <c r="I45" s="24">
        <f t="shared" si="8"/>
        <v>1000</v>
      </c>
      <c r="J45" s="24">
        <f t="shared" si="8"/>
        <v>73</v>
      </c>
      <c r="K45" s="24">
        <f t="shared" si="8"/>
        <v>17</v>
      </c>
      <c r="L45" s="24">
        <f t="shared" si="8"/>
        <v>13</v>
      </c>
      <c r="M45" s="24">
        <f t="shared" si="8"/>
        <v>93</v>
      </c>
      <c r="N45" s="44">
        <f t="shared" si="8"/>
        <v>0.6</v>
      </c>
      <c r="O45" s="49">
        <f t="shared" si="6"/>
        <v>1196.5999999999999</v>
      </c>
      <c r="P45" s="14"/>
      <c r="Q45" s="13"/>
    </row>
    <row r="46" spans="1:17" ht="15" customHeight="1" x14ac:dyDescent="0.2">
      <c r="A46" s="13"/>
      <c r="B46" s="11" t="s">
        <v>284</v>
      </c>
      <c r="C46" s="261"/>
      <c r="D46" s="261"/>
      <c r="E46" s="261"/>
      <c r="G46" s="261"/>
      <c r="H46" s="261"/>
      <c r="I46" s="261"/>
      <c r="J46" s="261"/>
      <c r="K46" s="261"/>
      <c r="L46" s="541" t="str">
        <f>CONCATENATE("Berufsgenossenschaft ",$B$27)</f>
        <v>Berufsgenossenschaft 2024</v>
      </c>
      <c r="M46" s="542"/>
      <c r="N46" s="543"/>
      <c r="O46" s="47">
        <v>0</v>
      </c>
      <c r="P46" s="14"/>
      <c r="Q46" s="13"/>
    </row>
    <row r="47" spans="1:17" ht="15" customHeight="1" thickBot="1" x14ac:dyDescent="0.25">
      <c r="A47" s="13"/>
      <c r="B47" s="11" t="s">
        <v>281</v>
      </c>
      <c r="C47" s="261"/>
      <c r="D47" s="261"/>
      <c r="E47" s="261"/>
      <c r="F47" s="261"/>
      <c r="G47" s="261"/>
      <c r="H47" s="11" t="s">
        <v>282</v>
      </c>
      <c r="I47" s="261"/>
      <c r="J47" s="261"/>
      <c r="K47" s="261"/>
      <c r="L47" s="544" t="str">
        <f>CONCATENATE("Personalausgaben ",$B$27)</f>
        <v>Personalausgaben 2024</v>
      </c>
      <c r="M47" s="545"/>
      <c r="N47" s="546"/>
      <c r="O47" s="48">
        <f>SUM(O45:O46)</f>
        <v>1196.5999999999999</v>
      </c>
      <c r="P47" s="14"/>
      <c r="Q47" s="13"/>
    </row>
    <row r="48" spans="1:17" ht="15" customHeight="1" thickBot="1" x14ac:dyDescent="0.25">
      <c r="A48" s="13"/>
      <c r="B48" s="534" t="s">
        <v>81</v>
      </c>
      <c r="C48" s="535"/>
      <c r="D48" s="535"/>
      <c r="E48" s="535"/>
      <c r="F48" s="535"/>
      <c r="G48" s="535"/>
      <c r="H48" s="535"/>
      <c r="I48" s="536" t="str">
        <f>IF(E7&lt;&gt;0,E7,"")</f>
        <v>MA 1</v>
      </c>
      <c r="J48" s="536"/>
      <c r="K48" s="536"/>
      <c r="L48" s="536"/>
      <c r="M48" s="536"/>
      <c r="N48" s="536"/>
      <c r="O48" s="537"/>
      <c r="P48" s="14"/>
      <c r="Q48" s="13"/>
    </row>
    <row r="49" spans="1:17" ht="15" customHeight="1" thickBot="1" x14ac:dyDescent="0.25">
      <c r="A49" s="13"/>
      <c r="B49" s="538" t="str">
        <f>IF(B5&lt;&gt;0,B5,"")</f>
        <v>Ihr Projektname 1</v>
      </c>
      <c r="C49" s="539"/>
      <c r="D49" s="539"/>
      <c r="E49" s="539"/>
      <c r="F49" s="539"/>
      <c r="G49" s="539"/>
      <c r="H49" s="539"/>
      <c r="I49" s="539"/>
      <c r="J49" s="539"/>
      <c r="K49" s="539"/>
      <c r="L49" s="539"/>
      <c r="M49" s="539"/>
      <c r="N49" s="539"/>
      <c r="O49" s="540"/>
      <c r="P49" s="14"/>
      <c r="Q49" s="13"/>
    </row>
    <row r="50" spans="1:17" ht="15" customHeight="1" x14ac:dyDescent="0.2">
      <c r="A50" s="13"/>
      <c r="B50" s="506" t="s">
        <v>182</v>
      </c>
      <c r="C50" s="507"/>
      <c r="D50" s="507"/>
      <c r="E50" s="507"/>
      <c r="F50" s="507"/>
      <c r="G50" s="507"/>
      <c r="H50" s="507"/>
      <c r="I50" s="507"/>
      <c r="J50" s="507"/>
      <c r="K50" s="507"/>
      <c r="L50" s="507"/>
      <c r="M50" s="507"/>
      <c r="N50" s="507"/>
      <c r="O50" s="508"/>
      <c r="P50" s="14"/>
      <c r="Q50" s="13"/>
    </row>
    <row r="51" spans="1:17" ht="15" customHeight="1" thickBot="1" x14ac:dyDescent="0.25">
      <c r="A51" s="13"/>
      <c r="B51" s="509"/>
      <c r="C51" s="510"/>
      <c r="D51" s="510"/>
      <c r="E51" s="510"/>
      <c r="F51" s="510"/>
      <c r="G51" s="510"/>
      <c r="H51" s="510"/>
      <c r="I51" s="510"/>
      <c r="J51" s="510"/>
      <c r="K51" s="510"/>
      <c r="L51" s="510"/>
      <c r="M51" s="510"/>
      <c r="N51" s="510"/>
      <c r="O51" s="511"/>
      <c r="P51" s="14"/>
      <c r="Q51" s="13"/>
    </row>
    <row r="52" spans="1:17" ht="15" customHeight="1" thickBot="1" x14ac:dyDescent="0.25">
      <c r="A52" s="13"/>
      <c r="B52" s="512" t="s">
        <v>106</v>
      </c>
      <c r="C52" s="513"/>
      <c r="D52" s="514"/>
      <c r="E52" s="518" t="s">
        <v>105</v>
      </c>
      <c r="F52" s="518" t="s">
        <v>278</v>
      </c>
      <c r="G52" s="518" t="s">
        <v>279</v>
      </c>
      <c r="H52" s="520" t="s">
        <v>280</v>
      </c>
      <c r="I52" s="522" t="s">
        <v>107</v>
      </c>
      <c r="J52" s="524" t="s">
        <v>87</v>
      </c>
      <c r="K52" s="525"/>
      <c r="L52" s="525"/>
      <c r="M52" s="525"/>
      <c r="N52" s="525"/>
      <c r="O52" s="526" t="s">
        <v>66</v>
      </c>
      <c r="P52" s="14"/>
      <c r="Q52" s="13"/>
    </row>
    <row r="53" spans="1:17" ht="15" customHeight="1" thickBot="1" x14ac:dyDescent="0.25">
      <c r="A53" s="13"/>
      <c r="B53" s="515"/>
      <c r="C53" s="516"/>
      <c r="D53" s="517"/>
      <c r="E53" s="519"/>
      <c r="F53" s="519"/>
      <c r="G53" s="519"/>
      <c r="H53" s="521"/>
      <c r="I53" s="523"/>
      <c r="J53" s="10" t="s">
        <v>101</v>
      </c>
      <c r="K53" s="10" t="s">
        <v>102</v>
      </c>
      <c r="L53" s="10" t="s">
        <v>103</v>
      </c>
      <c r="M53" s="10" t="s">
        <v>104</v>
      </c>
      <c r="N53" s="41" t="s">
        <v>165</v>
      </c>
      <c r="O53" s="527"/>
      <c r="P53" s="14"/>
      <c r="Q53" s="13"/>
    </row>
    <row r="54" spans="1:17" ht="15" customHeight="1" x14ac:dyDescent="0.2">
      <c r="A54" s="13"/>
      <c r="B54" s="614" t="str">
        <f>CONCATENATE("Januar ",$B$50)</f>
        <v>Januar Jahr</v>
      </c>
      <c r="C54" s="615"/>
      <c r="D54" s="616"/>
      <c r="E54" s="35">
        <v>0</v>
      </c>
      <c r="F54" s="36"/>
      <c r="G54" s="36"/>
      <c r="H54" s="36"/>
      <c r="I54" s="37">
        <f t="shared" ref="I54:I67" si="9">SUM(E54:H54)</f>
        <v>0</v>
      </c>
      <c r="J54" s="19">
        <f t="shared" ref="J54:J67" si="10">ROUND($I54*$O$12,2)</f>
        <v>0</v>
      </c>
      <c r="K54" s="19">
        <f t="shared" ref="K54:K67" si="11">ROUND($I54*$O$13,2)</f>
        <v>0</v>
      </c>
      <c r="L54" s="19">
        <f t="shared" ref="L54:L67" si="12">ROUND($I54*$O$14,2)</f>
        <v>0</v>
      </c>
      <c r="M54" s="19">
        <f t="shared" ref="M54:M67" si="13">ROUND($I54*$O$15,2)</f>
        <v>0</v>
      </c>
      <c r="N54" s="20">
        <f t="shared" ref="N54:N64" si="14">ROUND($I54*$O$17,2)+ROUND($I54*$O$18,2)+ROUND($I54*$O$19,2)+ROUND($I54*$O$20,2)</f>
        <v>0</v>
      </c>
      <c r="O54" s="45">
        <f t="shared" ref="O54:O68" si="15">SUM(E54:H54)+SUM(J54:N54)</f>
        <v>0</v>
      </c>
      <c r="P54" s="14"/>
      <c r="Q54" s="13"/>
    </row>
    <row r="55" spans="1:17" ht="15" customHeight="1" x14ac:dyDescent="0.2">
      <c r="A55" s="13"/>
      <c r="B55" s="528" t="str">
        <f>CONCATENATE("Februar ",$B$50)</f>
        <v>Februar Jahr</v>
      </c>
      <c r="C55" s="529"/>
      <c r="D55" s="530"/>
      <c r="E55" s="38">
        <v>0</v>
      </c>
      <c r="F55" s="39"/>
      <c r="G55" s="39"/>
      <c r="H55" s="39"/>
      <c r="I55" s="40">
        <f t="shared" si="9"/>
        <v>0</v>
      </c>
      <c r="J55" s="21">
        <f t="shared" si="10"/>
        <v>0</v>
      </c>
      <c r="K55" s="21">
        <f t="shared" si="11"/>
        <v>0</v>
      </c>
      <c r="L55" s="21">
        <f t="shared" si="12"/>
        <v>0</v>
      </c>
      <c r="M55" s="21">
        <f t="shared" si="13"/>
        <v>0</v>
      </c>
      <c r="N55" s="22">
        <f t="shared" si="14"/>
        <v>0</v>
      </c>
      <c r="O55" s="46">
        <f t="shared" si="15"/>
        <v>0</v>
      </c>
      <c r="P55" s="14"/>
      <c r="Q55" s="13"/>
    </row>
    <row r="56" spans="1:17" ht="15" customHeight="1" x14ac:dyDescent="0.2">
      <c r="A56" s="13"/>
      <c r="B56" s="528" t="str">
        <f>CONCATENATE("März ",$B$50)</f>
        <v>März Jahr</v>
      </c>
      <c r="C56" s="529"/>
      <c r="D56" s="530"/>
      <c r="E56" s="38">
        <v>0</v>
      </c>
      <c r="F56" s="39"/>
      <c r="G56" s="39"/>
      <c r="H56" s="39"/>
      <c r="I56" s="40">
        <f t="shared" si="9"/>
        <v>0</v>
      </c>
      <c r="J56" s="21">
        <f t="shared" si="10"/>
        <v>0</v>
      </c>
      <c r="K56" s="21">
        <f t="shared" si="11"/>
        <v>0</v>
      </c>
      <c r="L56" s="21">
        <f t="shared" si="12"/>
        <v>0</v>
      </c>
      <c r="M56" s="21">
        <f t="shared" si="13"/>
        <v>0</v>
      </c>
      <c r="N56" s="22">
        <f t="shared" si="14"/>
        <v>0</v>
      </c>
      <c r="O56" s="46">
        <f t="shared" si="15"/>
        <v>0</v>
      </c>
      <c r="P56" s="14"/>
      <c r="Q56" s="13"/>
    </row>
    <row r="57" spans="1:17" ht="15" customHeight="1" x14ac:dyDescent="0.2">
      <c r="A57" s="13"/>
      <c r="B57" s="528" t="str">
        <f>CONCATENATE("April ",$B$50)</f>
        <v>April Jahr</v>
      </c>
      <c r="C57" s="529"/>
      <c r="D57" s="530"/>
      <c r="E57" s="38">
        <v>0</v>
      </c>
      <c r="F57" s="39"/>
      <c r="G57" s="39"/>
      <c r="H57" s="39"/>
      <c r="I57" s="40">
        <f t="shared" si="9"/>
        <v>0</v>
      </c>
      <c r="J57" s="21">
        <f t="shared" si="10"/>
        <v>0</v>
      </c>
      <c r="K57" s="21">
        <f t="shared" si="11"/>
        <v>0</v>
      </c>
      <c r="L57" s="21">
        <f t="shared" si="12"/>
        <v>0</v>
      </c>
      <c r="M57" s="21">
        <f t="shared" si="13"/>
        <v>0</v>
      </c>
      <c r="N57" s="22">
        <f t="shared" si="14"/>
        <v>0</v>
      </c>
      <c r="O57" s="46">
        <f t="shared" si="15"/>
        <v>0</v>
      </c>
      <c r="P57" s="14"/>
      <c r="Q57" s="13"/>
    </row>
    <row r="58" spans="1:17" ht="15" customHeight="1" x14ac:dyDescent="0.2">
      <c r="A58" s="13"/>
      <c r="B58" s="528" t="str">
        <f>CONCATENATE("Mai ",$B$50)</f>
        <v>Mai Jahr</v>
      </c>
      <c r="C58" s="529"/>
      <c r="D58" s="530"/>
      <c r="E58" s="38">
        <v>0</v>
      </c>
      <c r="F58" s="39"/>
      <c r="G58" s="39"/>
      <c r="H58" s="39"/>
      <c r="I58" s="40">
        <f t="shared" si="9"/>
        <v>0</v>
      </c>
      <c r="J58" s="21">
        <f t="shared" si="10"/>
        <v>0</v>
      </c>
      <c r="K58" s="21">
        <f t="shared" si="11"/>
        <v>0</v>
      </c>
      <c r="L58" s="21">
        <f t="shared" si="12"/>
        <v>0</v>
      </c>
      <c r="M58" s="21">
        <f t="shared" si="13"/>
        <v>0</v>
      </c>
      <c r="N58" s="22">
        <f t="shared" si="14"/>
        <v>0</v>
      </c>
      <c r="O58" s="46">
        <f t="shared" si="15"/>
        <v>0</v>
      </c>
      <c r="P58" s="14"/>
      <c r="Q58" s="13"/>
    </row>
    <row r="59" spans="1:17" ht="15" customHeight="1" x14ac:dyDescent="0.2">
      <c r="A59" s="13"/>
      <c r="B59" s="528" t="str">
        <f>CONCATENATE("Juni ",$B$50)</f>
        <v>Juni Jahr</v>
      </c>
      <c r="C59" s="529"/>
      <c r="D59" s="530"/>
      <c r="E59" s="38">
        <v>0</v>
      </c>
      <c r="F59" s="39"/>
      <c r="G59" s="39"/>
      <c r="H59" s="39"/>
      <c r="I59" s="40">
        <f t="shared" si="9"/>
        <v>0</v>
      </c>
      <c r="J59" s="21">
        <f t="shared" si="10"/>
        <v>0</v>
      </c>
      <c r="K59" s="21">
        <f t="shared" si="11"/>
        <v>0</v>
      </c>
      <c r="L59" s="21">
        <f t="shared" si="12"/>
        <v>0</v>
      </c>
      <c r="M59" s="21">
        <f t="shared" si="13"/>
        <v>0</v>
      </c>
      <c r="N59" s="22">
        <f t="shared" si="14"/>
        <v>0</v>
      </c>
      <c r="O59" s="46">
        <f t="shared" si="15"/>
        <v>0</v>
      </c>
      <c r="P59" s="14"/>
      <c r="Q59" s="13"/>
    </row>
    <row r="60" spans="1:17" ht="15" customHeight="1" x14ac:dyDescent="0.2">
      <c r="A60" s="13"/>
      <c r="B60" s="528" t="str">
        <f>CONCATENATE("Juli ",$B$50)</f>
        <v>Juli Jahr</v>
      </c>
      <c r="C60" s="529"/>
      <c r="D60" s="530"/>
      <c r="E60" s="38">
        <v>0</v>
      </c>
      <c r="F60" s="39"/>
      <c r="G60" s="39"/>
      <c r="H60" s="39"/>
      <c r="I60" s="40">
        <f t="shared" si="9"/>
        <v>0</v>
      </c>
      <c r="J60" s="21">
        <f t="shared" si="10"/>
        <v>0</v>
      </c>
      <c r="K60" s="21">
        <f t="shared" si="11"/>
        <v>0</v>
      </c>
      <c r="L60" s="21">
        <f t="shared" si="12"/>
        <v>0</v>
      </c>
      <c r="M60" s="21">
        <f t="shared" si="13"/>
        <v>0</v>
      </c>
      <c r="N60" s="22">
        <f t="shared" si="14"/>
        <v>0</v>
      </c>
      <c r="O60" s="46">
        <f t="shared" si="15"/>
        <v>0</v>
      </c>
      <c r="P60" s="14"/>
      <c r="Q60" s="13"/>
    </row>
    <row r="61" spans="1:17" ht="15" customHeight="1" x14ac:dyDescent="0.2">
      <c r="A61" s="13"/>
      <c r="B61" s="528" t="str">
        <f>CONCATENATE("August ",$B$50)</f>
        <v>August Jahr</v>
      </c>
      <c r="C61" s="529"/>
      <c r="D61" s="530"/>
      <c r="E61" s="38">
        <v>0</v>
      </c>
      <c r="F61" s="39"/>
      <c r="G61" s="39"/>
      <c r="H61" s="39"/>
      <c r="I61" s="40">
        <f t="shared" si="9"/>
        <v>0</v>
      </c>
      <c r="J61" s="21">
        <f t="shared" si="10"/>
        <v>0</v>
      </c>
      <c r="K61" s="21">
        <f t="shared" si="11"/>
        <v>0</v>
      </c>
      <c r="L61" s="21">
        <f t="shared" si="12"/>
        <v>0</v>
      </c>
      <c r="M61" s="21">
        <f t="shared" si="13"/>
        <v>0</v>
      </c>
      <c r="N61" s="22">
        <f t="shared" si="14"/>
        <v>0</v>
      </c>
      <c r="O61" s="46">
        <f t="shared" si="15"/>
        <v>0</v>
      </c>
      <c r="P61" s="14"/>
      <c r="Q61" s="13"/>
    </row>
    <row r="62" spans="1:17" ht="15" customHeight="1" x14ac:dyDescent="0.2">
      <c r="A62" s="13"/>
      <c r="B62" s="528" t="str">
        <f>CONCATENATE("September ",$B$50)</f>
        <v>September Jahr</v>
      </c>
      <c r="C62" s="529"/>
      <c r="D62" s="530"/>
      <c r="E62" s="38">
        <v>0</v>
      </c>
      <c r="F62" s="39"/>
      <c r="G62" s="39"/>
      <c r="H62" s="39"/>
      <c r="I62" s="40">
        <f t="shared" si="9"/>
        <v>0</v>
      </c>
      <c r="J62" s="21">
        <f t="shared" si="10"/>
        <v>0</v>
      </c>
      <c r="K62" s="21">
        <f t="shared" si="11"/>
        <v>0</v>
      </c>
      <c r="L62" s="21">
        <f t="shared" si="12"/>
        <v>0</v>
      </c>
      <c r="M62" s="21">
        <f t="shared" si="13"/>
        <v>0</v>
      </c>
      <c r="N62" s="22">
        <f t="shared" si="14"/>
        <v>0</v>
      </c>
      <c r="O62" s="46">
        <f t="shared" si="15"/>
        <v>0</v>
      </c>
      <c r="P62" s="14"/>
      <c r="Q62" s="13"/>
    </row>
    <row r="63" spans="1:17" ht="15" customHeight="1" x14ac:dyDescent="0.2">
      <c r="A63" s="13"/>
      <c r="B63" s="528" t="str">
        <f>CONCATENATE("Oktober ",$B$50)</f>
        <v>Oktober Jahr</v>
      </c>
      <c r="C63" s="529"/>
      <c r="D63" s="530"/>
      <c r="E63" s="38">
        <v>0</v>
      </c>
      <c r="F63" s="39"/>
      <c r="G63" s="39"/>
      <c r="H63" s="39"/>
      <c r="I63" s="40">
        <f t="shared" si="9"/>
        <v>0</v>
      </c>
      <c r="J63" s="21">
        <f t="shared" si="10"/>
        <v>0</v>
      </c>
      <c r="K63" s="21">
        <f t="shared" si="11"/>
        <v>0</v>
      </c>
      <c r="L63" s="21">
        <f t="shared" si="12"/>
        <v>0</v>
      </c>
      <c r="M63" s="21">
        <f t="shared" si="13"/>
        <v>0</v>
      </c>
      <c r="N63" s="22">
        <f t="shared" si="14"/>
        <v>0</v>
      </c>
      <c r="O63" s="46">
        <f t="shared" si="15"/>
        <v>0</v>
      </c>
      <c r="P63" s="14"/>
      <c r="Q63" s="13"/>
    </row>
    <row r="64" spans="1:17" ht="15" customHeight="1" x14ac:dyDescent="0.2">
      <c r="A64" s="13"/>
      <c r="B64" s="528" t="str">
        <f>CONCATENATE("November ",$B$50)</f>
        <v>November Jahr</v>
      </c>
      <c r="C64" s="529"/>
      <c r="D64" s="530"/>
      <c r="E64" s="38">
        <v>0</v>
      </c>
      <c r="F64" s="39"/>
      <c r="G64" s="39"/>
      <c r="H64" s="39"/>
      <c r="I64" s="40">
        <f t="shared" si="9"/>
        <v>0</v>
      </c>
      <c r="J64" s="21">
        <f t="shared" si="10"/>
        <v>0</v>
      </c>
      <c r="K64" s="21">
        <f t="shared" si="11"/>
        <v>0</v>
      </c>
      <c r="L64" s="21">
        <f t="shared" si="12"/>
        <v>0</v>
      </c>
      <c r="M64" s="21">
        <f t="shared" si="13"/>
        <v>0</v>
      </c>
      <c r="N64" s="22">
        <f t="shared" si="14"/>
        <v>0</v>
      </c>
      <c r="O64" s="46">
        <f t="shared" si="15"/>
        <v>0</v>
      </c>
      <c r="P64" s="14"/>
      <c r="Q64" s="13"/>
    </row>
    <row r="65" spans="1:17" ht="15" customHeight="1" x14ac:dyDescent="0.2">
      <c r="A65" s="13"/>
      <c r="B65" s="528" t="str">
        <f>CONCATENATE("Jahressonderzahlung ",$B$50)</f>
        <v>Jahressonderzahlung Jahr</v>
      </c>
      <c r="C65" s="529"/>
      <c r="D65" s="530"/>
      <c r="E65" s="38">
        <v>0</v>
      </c>
      <c r="F65" s="39"/>
      <c r="G65" s="39"/>
      <c r="H65" s="39"/>
      <c r="I65" s="40">
        <f t="shared" si="9"/>
        <v>0</v>
      </c>
      <c r="J65" s="21">
        <f t="shared" si="10"/>
        <v>0</v>
      </c>
      <c r="K65" s="21">
        <f t="shared" si="11"/>
        <v>0</v>
      </c>
      <c r="L65" s="21">
        <f t="shared" si="12"/>
        <v>0</v>
      </c>
      <c r="M65" s="21">
        <f t="shared" si="13"/>
        <v>0</v>
      </c>
      <c r="N65" s="22">
        <f>ROUND($I65*$O$17,2)</f>
        <v>0</v>
      </c>
      <c r="O65" s="46">
        <f t="shared" si="15"/>
        <v>0</v>
      </c>
      <c r="P65" s="14"/>
      <c r="Q65" s="13"/>
    </row>
    <row r="66" spans="1:17" ht="15" customHeight="1" x14ac:dyDescent="0.2">
      <c r="A66" s="13"/>
      <c r="B66" s="528" t="str">
        <f>CONCATENATE("Dezember ",$B$50)</f>
        <v>Dezember Jahr</v>
      </c>
      <c r="C66" s="529"/>
      <c r="D66" s="530"/>
      <c r="E66" s="38">
        <v>0</v>
      </c>
      <c r="F66" s="39"/>
      <c r="G66" s="39"/>
      <c r="H66" s="39"/>
      <c r="I66" s="40">
        <f t="shared" si="9"/>
        <v>0</v>
      </c>
      <c r="J66" s="21">
        <f t="shared" si="10"/>
        <v>0</v>
      </c>
      <c r="K66" s="21">
        <f t="shared" si="11"/>
        <v>0</v>
      </c>
      <c r="L66" s="21">
        <f t="shared" si="12"/>
        <v>0</v>
      </c>
      <c r="M66" s="21">
        <f t="shared" si="13"/>
        <v>0</v>
      </c>
      <c r="N66" s="22">
        <f>ROUND($I66*$O$17,2)+ROUND($I66*$O$18,2)+ROUND($I66*$O$19,2)+ROUND($I66*$O$20,2)</f>
        <v>0</v>
      </c>
      <c r="O66" s="46">
        <f t="shared" si="15"/>
        <v>0</v>
      </c>
      <c r="P66" s="14"/>
      <c r="Q66" s="13"/>
    </row>
    <row r="67" spans="1:17" ht="15" customHeight="1" x14ac:dyDescent="0.2">
      <c r="A67" s="13"/>
      <c r="B67" s="528" t="str">
        <f>CONCATENATE("Leistungsentgelt ",$B$50)</f>
        <v>Leistungsentgelt Jahr</v>
      </c>
      <c r="C67" s="529"/>
      <c r="D67" s="530"/>
      <c r="E67" s="38">
        <v>0</v>
      </c>
      <c r="F67" s="39"/>
      <c r="G67" s="39"/>
      <c r="H67" s="39"/>
      <c r="I67" s="40">
        <f t="shared" si="9"/>
        <v>0</v>
      </c>
      <c r="J67" s="21">
        <f t="shared" si="10"/>
        <v>0</v>
      </c>
      <c r="K67" s="21">
        <f t="shared" si="11"/>
        <v>0</v>
      </c>
      <c r="L67" s="21">
        <f t="shared" si="12"/>
        <v>0</v>
      </c>
      <c r="M67" s="21">
        <f t="shared" si="13"/>
        <v>0</v>
      </c>
      <c r="N67" s="22">
        <f>ROUND($I67*$O$17,2)</f>
        <v>0</v>
      </c>
      <c r="O67" s="46">
        <f t="shared" si="15"/>
        <v>0</v>
      </c>
      <c r="P67" s="14"/>
      <c r="Q67" s="13"/>
    </row>
    <row r="68" spans="1:17" ht="15" customHeight="1" thickBot="1" x14ac:dyDescent="0.25">
      <c r="A68" s="13"/>
      <c r="B68" s="531" t="str">
        <f>CONCATENATE("gesamt ",$B$50)</f>
        <v>gesamt Jahr</v>
      </c>
      <c r="C68" s="532"/>
      <c r="D68" s="533"/>
      <c r="E68" s="23">
        <f t="shared" ref="E68:N68" si="16">SUM(E54:E67)</f>
        <v>0</v>
      </c>
      <c r="F68" s="24">
        <f t="shared" si="16"/>
        <v>0</v>
      </c>
      <c r="G68" s="24">
        <f t="shared" si="16"/>
        <v>0</v>
      </c>
      <c r="H68" s="24">
        <f t="shared" si="16"/>
        <v>0</v>
      </c>
      <c r="I68" s="24">
        <f t="shared" si="16"/>
        <v>0</v>
      </c>
      <c r="J68" s="24">
        <f t="shared" si="16"/>
        <v>0</v>
      </c>
      <c r="K68" s="24">
        <f t="shared" si="16"/>
        <v>0</v>
      </c>
      <c r="L68" s="24">
        <f t="shared" si="16"/>
        <v>0</v>
      </c>
      <c r="M68" s="24">
        <f t="shared" si="16"/>
        <v>0</v>
      </c>
      <c r="N68" s="44">
        <f t="shared" si="16"/>
        <v>0</v>
      </c>
      <c r="O68" s="49">
        <f t="shared" si="15"/>
        <v>0</v>
      </c>
      <c r="P68" s="14"/>
      <c r="Q68" s="13"/>
    </row>
    <row r="69" spans="1:17" ht="15" customHeight="1" x14ac:dyDescent="0.2">
      <c r="A69" s="13"/>
      <c r="B69" s="11" t="s">
        <v>284</v>
      </c>
      <c r="C69" s="261"/>
      <c r="D69" s="261"/>
      <c r="E69" s="261"/>
      <c r="G69" s="261"/>
      <c r="H69" s="261"/>
      <c r="I69" s="261"/>
      <c r="J69" s="261"/>
      <c r="K69" s="261"/>
      <c r="L69" s="541" t="str">
        <f>CONCATENATE("Berufsgenossenschaft ",$B$50)</f>
        <v>Berufsgenossenschaft Jahr</v>
      </c>
      <c r="M69" s="542"/>
      <c r="N69" s="543"/>
      <c r="O69" s="47">
        <v>0</v>
      </c>
      <c r="P69" s="14"/>
      <c r="Q69" s="13"/>
    </row>
    <row r="70" spans="1:17" ht="15" customHeight="1" thickBot="1" x14ac:dyDescent="0.25">
      <c r="A70" s="13"/>
      <c r="B70" s="11" t="s">
        <v>281</v>
      </c>
      <c r="C70" s="261"/>
      <c r="D70" s="261"/>
      <c r="E70" s="261"/>
      <c r="F70" s="261"/>
      <c r="G70" s="261"/>
      <c r="H70" s="11" t="s">
        <v>282</v>
      </c>
      <c r="I70" s="261"/>
      <c r="J70" s="261"/>
      <c r="K70" s="261"/>
      <c r="L70" s="544" t="str">
        <f>CONCATENATE("Personalausgaben ",$B$50)</f>
        <v>Personalausgaben Jahr</v>
      </c>
      <c r="M70" s="545"/>
      <c r="N70" s="546"/>
      <c r="O70" s="48">
        <f>SUM(O68:O69)</f>
        <v>0</v>
      </c>
      <c r="P70" s="14"/>
      <c r="Q70" s="13"/>
    </row>
    <row r="71" spans="1:17" ht="15" customHeight="1" thickBot="1" x14ac:dyDescent="0.25"/>
    <row r="72" spans="1:17" ht="15" customHeight="1" x14ac:dyDescent="0.2">
      <c r="B72" s="506" t="s">
        <v>182</v>
      </c>
      <c r="C72" s="507"/>
      <c r="D72" s="507"/>
      <c r="E72" s="507"/>
      <c r="F72" s="507"/>
      <c r="G72" s="507"/>
      <c r="H72" s="507"/>
      <c r="I72" s="507"/>
      <c r="J72" s="507"/>
      <c r="K72" s="507"/>
      <c r="L72" s="507"/>
      <c r="M72" s="507"/>
      <c r="N72" s="507"/>
      <c r="O72" s="508"/>
    </row>
    <row r="73" spans="1:17" ht="15" customHeight="1" thickBot="1" x14ac:dyDescent="0.25">
      <c r="B73" s="509"/>
      <c r="C73" s="510"/>
      <c r="D73" s="510"/>
      <c r="E73" s="510"/>
      <c r="F73" s="510"/>
      <c r="G73" s="510"/>
      <c r="H73" s="510"/>
      <c r="I73" s="510"/>
      <c r="J73" s="510"/>
      <c r="K73" s="510"/>
      <c r="L73" s="510"/>
      <c r="M73" s="510"/>
      <c r="N73" s="510"/>
      <c r="O73" s="511"/>
    </row>
    <row r="74" spans="1:17" ht="15" customHeight="1" thickBot="1" x14ac:dyDescent="0.25">
      <c r="B74" s="512" t="s">
        <v>106</v>
      </c>
      <c r="C74" s="513"/>
      <c r="D74" s="514"/>
      <c r="E74" s="518" t="s">
        <v>105</v>
      </c>
      <c r="F74" s="518" t="s">
        <v>278</v>
      </c>
      <c r="G74" s="518" t="s">
        <v>279</v>
      </c>
      <c r="H74" s="520" t="s">
        <v>280</v>
      </c>
      <c r="I74" s="522" t="s">
        <v>107</v>
      </c>
      <c r="J74" s="524" t="s">
        <v>87</v>
      </c>
      <c r="K74" s="525"/>
      <c r="L74" s="525"/>
      <c r="M74" s="525"/>
      <c r="N74" s="525"/>
      <c r="O74" s="526" t="s">
        <v>66</v>
      </c>
    </row>
    <row r="75" spans="1:17" ht="15" customHeight="1" thickBot="1" x14ac:dyDescent="0.25">
      <c r="B75" s="515"/>
      <c r="C75" s="516"/>
      <c r="D75" s="517"/>
      <c r="E75" s="519"/>
      <c r="F75" s="519"/>
      <c r="G75" s="519"/>
      <c r="H75" s="521"/>
      <c r="I75" s="523"/>
      <c r="J75" s="10" t="s">
        <v>101</v>
      </c>
      <c r="K75" s="10" t="s">
        <v>102</v>
      </c>
      <c r="L75" s="10" t="s">
        <v>103</v>
      </c>
      <c r="M75" s="10" t="s">
        <v>104</v>
      </c>
      <c r="N75" s="41" t="s">
        <v>165</v>
      </c>
      <c r="O75" s="527"/>
    </row>
    <row r="76" spans="1:17" ht="15" customHeight="1" x14ac:dyDescent="0.2">
      <c r="B76" s="614" t="str">
        <f>CONCATENATE("Januar ",$B$72)</f>
        <v>Januar Jahr</v>
      </c>
      <c r="C76" s="615"/>
      <c r="D76" s="616"/>
      <c r="E76" s="35">
        <v>0</v>
      </c>
      <c r="F76" s="36"/>
      <c r="G76" s="36"/>
      <c r="H76" s="36"/>
      <c r="I76" s="37">
        <f t="shared" ref="I76:I89" si="17">SUM(E76:H76)</f>
        <v>0</v>
      </c>
      <c r="J76" s="19">
        <f t="shared" ref="J76:J89" si="18">ROUND($I76*$O$12,2)</f>
        <v>0</v>
      </c>
      <c r="K76" s="19">
        <f t="shared" ref="K76:K89" si="19">ROUND($I76*$O$13,2)</f>
        <v>0</v>
      </c>
      <c r="L76" s="19">
        <f t="shared" ref="L76:L89" si="20">ROUND($I76*$O$14,2)</f>
        <v>0</v>
      </c>
      <c r="M76" s="19">
        <f t="shared" ref="M76:M89" si="21">ROUND($I76*$O$15,2)</f>
        <v>0</v>
      </c>
      <c r="N76" s="20">
        <f>ROUND($I76*$O$17,2)+ROUND($I76*$O$18,2)+ROUND($I76*$O$19,2)+ROUND($I76*$O$20,2)</f>
        <v>0</v>
      </c>
      <c r="O76" s="45">
        <f t="shared" ref="O76:O90" si="22">SUM(E76:H76)+SUM(J76:N76)</f>
        <v>0</v>
      </c>
    </row>
    <row r="77" spans="1:17" ht="15" customHeight="1" x14ac:dyDescent="0.2">
      <c r="B77" s="528" t="str">
        <f>CONCATENATE("Februar ",$B$72)</f>
        <v>Februar Jahr</v>
      </c>
      <c r="C77" s="529"/>
      <c r="D77" s="530"/>
      <c r="E77" s="38">
        <v>0</v>
      </c>
      <c r="F77" s="39"/>
      <c r="G77" s="39"/>
      <c r="H77" s="39"/>
      <c r="I77" s="40">
        <f t="shared" si="17"/>
        <v>0</v>
      </c>
      <c r="J77" s="21">
        <f t="shared" si="18"/>
        <v>0</v>
      </c>
      <c r="K77" s="21">
        <f t="shared" si="19"/>
        <v>0</v>
      </c>
      <c r="L77" s="21">
        <f t="shared" si="20"/>
        <v>0</v>
      </c>
      <c r="M77" s="21">
        <f t="shared" si="21"/>
        <v>0</v>
      </c>
      <c r="N77" s="22">
        <f t="shared" ref="N77:N88" si="23">ROUND($I77*$O$17,2)+ROUND($I77*$O$18,2)+ROUND($I77*$O$19,2)+ROUND($I77*$O$20,2)</f>
        <v>0</v>
      </c>
      <c r="O77" s="46">
        <f t="shared" si="22"/>
        <v>0</v>
      </c>
    </row>
    <row r="78" spans="1:17" ht="15" customHeight="1" x14ac:dyDescent="0.2">
      <c r="B78" s="528" t="str">
        <f>CONCATENATE("März ",$B$72)</f>
        <v>März Jahr</v>
      </c>
      <c r="C78" s="529"/>
      <c r="D78" s="530"/>
      <c r="E78" s="38">
        <v>0</v>
      </c>
      <c r="F78" s="39"/>
      <c r="G78" s="39"/>
      <c r="H78" s="39"/>
      <c r="I78" s="40">
        <f t="shared" si="17"/>
        <v>0</v>
      </c>
      <c r="J78" s="21">
        <f t="shared" si="18"/>
        <v>0</v>
      </c>
      <c r="K78" s="21">
        <f t="shared" si="19"/>
        <v>0</v>
      </c>
      <c r="L78" s="21">
        <f t="shared" si="20"/>
        <v>0</v>
      </c>
      <c r="M78" s="21">
        <f t="shared" si="21"/>
        <v>0</v>
      </c>
      <c r="N78" s="22">
        <f t="shared" si="23"/>
        <v>0</v>
      </c>
      <c r="O78" s="46">
        <f t="shared" si="22"/>
        <v>0</v>
      </c>
    </row>
    <row r="79" spans="1:17" ht="15" customHeight="1" x14ac:dyDescent="0.2">
      <c r="B79" s="528" t="str">
        <f>CONCATENATE("April ",$B$72)</f>
        <v>April Jahr</v>
      </c>
      <c r="C79" s="529"/>
      <c r="D79" s="530"/>
      <c r="E79" s="38">
        <v>0</v>
      </c>
      <c r="F79" s="39"/>
      <c r="G79" s="39"/>
      <c r="H79" s="39"/>
      <c r="I79" s="40">
        <f t="shared" si="17"/>
        <v>0</v>
      </c>
      <c r="J79" s="21">
        <f t="shared" si="18"/>
        <v>0</v>
      </c>
      <c r="K79" s="21">
        <f t="shared" si="19"/>
        <v>0</v>
      </c>
      <c r="L79" s="21">
        <f t="shared" si="20"/>
        <v>0</v>
      </c>
      <c r="M79" s="21">
        <f t="shared" si="21"/>
        <v>0</v>
      </c>
      <c r="N79" s="22">
        <f t="shared" si="23"/>
        <v>0</v>
      </c>
      <c r="O79" s="46">
        <f t="shared" si="22"/>
        <v>0</v>
      </c>
    </row>
    <row r="80" spans="1:17" ht="15" customHeight="1" x14ac:dyDescent="0.2">
      <c r="B80" s="528" t="str">
        <f>CONCATENATE("Mai ",$B$72)</f>
        <v>Mai Jahr</v>
      </c>
      <c r="C80" s="529"/>
      <c r="D80" s="530"/>
      <c r="E80" s="38">
        <v>0</v>
      </c>
      <c r="F80" s="39"/>
      <c r="G80" s="39"/>
      <c r="H80" s="39"/>
      <c r="I80" s="40">
        <f t="shared" si="17"/>
        <v>0</v>
      </c>
      <c r="J80" s="21">
        <f t="shared" si="18"/>
        <v>0</v>
      </c>
      <c r="K80" s="21">
        <f t="shared" si="19"/>
        <v>0</v>
      </c>
      <c r="L80" s="21">
        <f t="shared" si="20"/>
        <v>0</v>
      </c>
      <c r="M80" s="21">
        <f t="shared" si="21"/>
        <v>0</v>
      </c>
      <c r="N80" s="22">
        <f t="shared" si="23"/>
        <v>0</v>
      </c>
      <c r="O80" s="46">
        <f t="shared" si="22"/>
        <v>0</v>
      </c>
    </row>
    <row r="81" spans="1:17" ht="15" customHeight="1" x14ac:dyDescent="0.2">
      <c r="B81" s="528" t="str">
        <f>CONCATENATE("Juni ",$B$72)</f>
        <v>Juni Jahr</v>
      </c>
      <c r="C81" s="529"/>
      <c r="D81" s="530"/>
      <c r="E81" s="38">
        <v>0</v>
      </c>
      <c r="F81" s="39"/>
      <c r="G81" s="39"/>
      <c r="H81" s="39"/>
      <c r="I81" s="40">
        <f t="shared" si="17"/>
        <v>0</v>
      </c>
      <c r="J81" s="21">
        <f t="shared" si="18"/>
        <v>0</v>
      </c>
      <c r="K81" s="21">
        <f t="shared" si="19"/>
        <v>0</v>
      </c>
      <c r="L81" s="21">
        <f t="shared" si="20"/>
        <v>0</v>
      </c>
      <c r="M81" s="21">
        <f t="shared" si="21"/>
        <v>0</v>
      </c>
      <c r="N81" s="22">
        <f t="shared" si="23"/>
        <v>0</v>
      </c>
      <c r="O81" s="46">
        <f t="shared" si="22"/>
        <v>0</v>
      </c>
    </row>
    <row r="82" spans="1:17" ht="15" customHeight="1" x14ac:dyDescent="0.2">
      <c r="B82" s="528" t="str">
        <f>CONCATENATE("Juli ",$B$72)</f>
        <v>Juli Jahr</v>
      </c>
      <c r="C82" s="529"/>
      <c r="D82" s="530"/>
      <c r="E82" s="38">
        <v>0</v>
      </c>
      <c r="F82" s="39"/>
      <c r="G82" s="39"/>
      <c r="H82" s="39"/>
      <c r="I82" s="40">
        <f t="shared" si="17"/>
        <v>0</v>
      </c>
      <c r="J82" s="21">
        <f t="shared" si="18"/>
        <v>0</v>
      </c>
      <c r="K82" s="21">
        <f t="shared" si="19"/>
        <v>0</v>
      </c>
      <c r="L82" s="21">
        <f t="shared" si="20"/>
        <v>0</v>
      </c>
      <c r="M82" s="21">
        <f t="shared" si="21"/>
        <v>0</v>
      </c>
      <c r="N82" s="22">
        <f t="shared" si="23"/>
        <v>0</v>
      </c>
      <c r="O82" s="46">
        <f t="shared" si="22"/>
        <v>0</v>
      </c>
    </row>
    <row r="83" spans="1:17" ht="15" customHeight="1" x14ac:dyDescent="0.2">
      <c r="B83" s="528" t="str">
        <f>CONCATENATE("August ",$B$72)</f>
        <v>August Jahr</v>
      </c>
      <c r="C83" s="529"/>
      <c r="D83" s="530"/>
      <c r="E83" s="38">
        <v>0</v>
      </c>
      <c r="F83" s="39"/>
      <c r="G83" s="39"/>
      <c r="H83" s="39"/>
      <c r="I83" s="40">
        <f t="shared" si="17"/>
        <v>0</v>
      </c>
      <c r="J83" s="21">
        <f t="shared" si="18"/>
        <v>0</v>
      </c>
      <c r="K83" s="21">
        <f t="shared" si="19"/>
        <v>0</v>
      </c>
      <c r="L83" s="21">
        <f t="shared" si="20"/>
        <v>0</v>
      </c>
      <c r="M83" s="21">
        <f t="shared" si="21"/>
        <v>0</v>
      </c>
      <c r="N83" s="22">
        <f t="shared" si="23"/>
        <v>0</v>
      </c>
      <c r="O83" s="46">
        <f t="shared" si="22"/>
        <v>0</v>
      </c>
    </row>
    <row r="84" spans="1:17" ht="15" customHeight="1" x14ac:dyDescent="0.2">
      <c r="B84" s="528" t="str">
        <f>CONCATENATE("September ",$B$72)</f>
        <v>September Jahr</v>
      </c>
      <c r="C84" s="529"/>
      <c r="D84" s="530"/>
      <c r="E84" s="38">
        <v>0</v>
      </c>
      <c r="F84" s="39"/>
      <c r="G84" s="39"/>
      <c r="H84" s="39"/>
      <c r="I84" s="40">
        <f t="shared" si="17"/>
        <v>0</v>
      </c>
      <c r="J84" s="21">
        <f t="shared" si="18"/>
        <v>0</v>
      </c>
      <c r="K84" s="21">
        <f t="shared" si="19"/>
        <v>0</v>
      </c>
      <c r="L84" s="21">
        <f t="shared" si="20"/>
        <v>0</v>
      </c>
      <c r="M84" s="21">
        <f t="shared" si="21"/>
        <v>0</v>
      </c>
      <c r="N84" s="22">
        <f t="shared" si="23"/>
        <v>0</v>
      </c>
      <c r="O84" s="46">
        <f t="shared" si="22"/>
        <v>0</v>
      </c>
    </row>
    <row r="85" spans="1:17" ht="15" customHeight="1" x14ac:dyDescent="0.2">
      <c r="B85" s="528" t="str">
        <f>CONCATENATE("Oktober ",$B$72)</f>
        <v>Oktober Jahr</v>
      </c>
      <c r="C85" s="529"/>
      <c r="D85" s="530"/>
      <c r="E85" s="38">
        <v>0</v>
      </c>
      <c r="F85" s="39"/>
      <c r="G85" s="39"/>
      <c r="H85" s="39"/>
      <c r="I85" s="40">
        <f t="shared" si="17"/>
        <v>0</v>
      </c>
      <c r="J85" s="21">
        <f t="shared" si="18"/>
        <v>0</v>
      </c>
      <c r="K85" s="21">
        <f t="shared" si="19"/>
        <v>0</v>
      </c>
      <c r="L85" s="21">
        <f t="shared" si="20"/>
        <v>0</v>
      </c>
      <c r="M85" s="21">
        <f t="shared" si="21"/>
        <v>0</v>
      </c>
      <c r="N85" s="22">
        <f t="shared" si="23"/>
        <v>0</v>
      </c>
      <c r="O85" s="46">
        <f t="shared" si="22"/>
        <v>0</v>
      </c>
    </row>
    <row r="86" spans="1:17" ht="15" customHeight="1" x14ac:dyDescent="0.2">
      <c r="B86" s="528" t="str">
        <f>CONCATENATE("November ",$B$72)</f>
        <v>November Jahr</v>
      </c>
      <c r="C86" s="529"/>
      <c r="D86" s="530"/>
      <c r="E86" s="38">
        <v>0</v>
      </c>
      <c r="F86" s="39"/>
      <c r="G86" s="39"/>
      <c r="H86" s="39"/>
      <c r="I86" s="40">
        <f t="shared" si="17"/>
        <v>0</v>
      </c>
      <c r="J86" s="21">
        <f t="shared" si="18"/>
        <v>0</v>
      </c>
      <c r="K86" s="21">
        <f t="shared" si="19"/>
        <v>0</v>
      </c>
      <c r="L86" s="21">
        <f t="shared" si="20"/>
        <v>0</v>
      </c>
      <c r="M86" s="21">
        <f t="shared" si="21"/>
        <v>0</v>
      </c>
      <c r="N86" s="22">
        <f t="shared" si="23"/>
        <v>0</v>
      </c>
      <c r="O86" s="46">
        <f t="shared" si="22"/>
        <v>0</v>
      </c>
    </row>
    <row r="87" spans="1:17" ht="15" customHeight="1" x14ac:dyDescent="0.2">
      <c r="B87" s="528" t="str">
        <f>CONCATENATE("Jahressonderzahlung ",$B$72)</f>
        <v>Jahressonderzahlung Jahr</v>
      </c>
      <c r="C87" s="529"/>
      <c r="D87" s="530"/>
      <c r="E87" s="38">
        <v>0</v>
      </c>
      <c r="F87" s="39"/>
      <c r="G87" s="39"/>
      <c r="H87" s="39"/>
      <c r="I87" s="40">
        <f t="shared" si="17"/>
        <v>0</v>
      </c>
      <c r="J87" s="21">
        <f t="shared" si="18"/>
        <v>0</v>
      </c>
      <c r="K87" s="21">
        <f t="shared" si="19"/>
        <v>0</v>
      </c>
      <c r="L87" s="21">
        <f t="shared" si="20"/>
        <v>0</v>
      </c>
      <c r="M87" s="21">
        <f t="shared" si="21"/>
        <v>0</v>
      </c>
      <c r="N87" s="22">
        <f>ROUND($I87*$O$17,2)</f>
        <v>0</v>
      </c>
      <c r="O87" s="46">
        <f t="shared" si="22"/>
        <v>0</v>
      </c>
    </row>
    <row r="88" spans="1:17" ht="15" customHeight="1" x14ac:dyDescent="0.2">
      <c r="B88" s="528" t="str">
        <f>CONCATENATE("Dezember ",$B$72)</f>
        <v>Dezember Jahr</v>
      </c>
      <c r="C88" s="529"/>
      <c r="D88" s="530"/>
      <c r="E88" s="38">
        <v>0</v>
      </c>
      <c r="F88" s="39"/>
      <c r="G88" s="39"/>
      <c r="H88" s="39"/>
      <c r="I88" s="40">
        <f t="shared" si="17"/>
        <v>0</v>
      </c>
      <c r="J88" s="21">
        <f t="shared" si="18"/>
        <v>0</v>
      </c>
      <c r="K88" s="21">
        <f t="shared" si="19"/>
        <v>0</v>
      </c>
      <c r="L88" s="21">
        <f t="shared" si="20"/>
        <v>0</v>
      </c>
      <c r="M88" s="21">
        <f t="shared" si="21"/>
        <v>0</v>
      </c>
      <c r="N88" s="22">
        <f t="shared" si="23"/>
        <v>0</v>
      </c>
      <c r="O88" s="46">
        <f t="shared" si="22"/>
        <v>0</v>
      </c>
    </row>
    <row r="89" spans="1:17" ht="15" customHeight="1" x14ac:dyDescent="0.2">
      <c r="B89" s="528" t="str">
        <f>CONCATENATE("Leistungsentgelt ",$B$72)</f>
        <v>Leistungsentgelt Jahr</v>
      </c>
      <c r="C89" s="529"/>
      <c r="D89" s="530"/>
      <c r="E89" s="38">
        <v>0</v>
      </c>
      <c r="F89" s="39"/>
      <c r="G89" s="39"/>
      <c r="H89" s="39"/>
      <c r="I89" s="40">
        <f t="shared" si="17"/>
        <v>0</v>
      </c>
      <c r="J89" s="21">
        <f t="shared" si="18"/>
        <v>0</v>
      </c>
      <c r="K89" s="21">
        <f t="shared" si="19"/>
        <v>0</v>
      </c>
      <c r="L89" s="21">
        <f t="shared" si="20"/>
        <v>0</v>
      </c>
      <c r="M89" s="21">
        <f t="shared" si="21"/>
        <v>0</v>
      </c>
      <c r="N89" s="114">
        <f>ROUND($I89*$O$17,2)</f>
        <v>0</v>
      </c>
      <c r="O89" s="46">
        <f t="shared" si="22"/>
        <v>0</v>
      </c>
    </row>
    <row r="90" spans="1:17" ht="15" customHeight="1" thickBot="1" x14ac:dyDescent="0.25">
      <c r="B90" s="531" t="str">
        <f>CONCATENATE("gesamt ",$B$72)</f>
        <v>gesamt Jahr</v>
      </c>
      <c r="C90" s="532"/>
      <c r="D90" s="533"/>
      <c r="E90" s="23">
        <f t="shared" ref="E90:N90" si="24">SUM(E76:E89)</f>
        <v>0</v>
      </c>
      <c r="F90" s="24">
        <f t="shared" si="24"/>
        <v>0</v>
      </c>
      <c r="G90" s="24">
        <f t="shared" si="24"/>
        <v>0</v>
      </c>
      <c r="H90" s="24">
        <f t="shared" si="24"/>
        <v>0</v>
      </c>
      <c r="I90" s="24">
        <f t="shared" si="24"/>
        <v>0</v>
      </c>
      <c r="J90" s="24">
        <f t="shared" si="24"/>
        <v>0</v>
      </c>
      <c r="K90" s="24">
        <f t="shared" si="24"/>
        <v>0</v>
      </c>
      <c r="L90" s="24">
        <f t="shared" si="24"/>
        <v>0</v>
      </c>
      <c r="M90" s="24">
        <f t="shared" si="24"/>
        <v>0</v>
      </c>
      <c r="N90" s="44">
        <f t="shared" si="24"/>
        <v>0</v>
      </c>
      <c r="O90" s="49">
        <f t="shared" si="22"/>
        <v>0</v>
      </c>
    </row>
    <row r="91" spans="1:17" ht="15" customHeight="1" x14ac:dyDescent="0.2">
      <c r="B91" s="11" t="s">
        <v>284</v>
      </c>
      <c r="C91" s="261"/>
      <c r="D91" s="261"/>
      <c r="E91" s="261"/>
      <c r="G91" s="261"/>
      <c r="H91" s="261"/>
      <c r="I91" s="261"/>
      <c r="J91" s="261"/>
      <c r="K91" s="261"/>
      <c r="L91" s="541" t="str">
        <f>CONCATENATE("Berufsgenossenschaft ",$B$72)</f>
        <v>Berufsgenossenschaft Jahr</v>
      </c>
      <c r="M91" s="542"/>
      <c r="N91" s="543"/>
      <c r="O91" s="47">
        <v>0</v>
      </c>
    </row>
    <row r="92" spans="1:17" ht="15" customHeight="1" thickBot="1" x14ac:dyDescent="0.25">
      <c r="B92" s="11" t="s">
        <v>281</v>
      </c>
      <c r="C92" s="261"/>
      <c r="D92" s="261"/>
      <c r="E92" s="261"/>
      <c r="F92" s="261"/>
      <c r="G92" s="261"/>
      <c r="H92" s="11" t="s">
        <v>282</v>
      </c>
      <c r="I92" s="261"/>
      <c r="J92" s="261"/>
      <c r="K92" s="261"/>
      <c r="L92" s="544" t="str">
        <f>CONCATENATE("Personalausgaben ",$B$72)</f>
        <v>Personalausgaben Jahr</v>
      </c>
      <c r="M92" s="545"/>
      <c r="N92" s="546"/>
      <c r="O92" s="48">
        <f>SUM(O90:O91)</f>
        <v>0</v>
      </c>
    </row>
    <row r="93" spans="1:17" ht="15" customHeight="1" thickBot="1" x14ac:dyDescent="0.25">
      <c r="A93" s="13"/>
      <c r="B93" s="534" t="s">
        <v>81</v>
      </c>
      <c r="C93" s="535"/>
      <c r="D93" s="535"/>
      <c r="E93" s="535"/>
      <c r="F93" s="535"/>
      <c r="G93" s="535"/>
      <c r="H93" s="535"/>
      <c r="I93" s="536" t="str">
        <f>IF(E97&lt;&gt;0,E97,"")</f>
        <v>MA 2</v>
      </c>
      <c r="J93" s="536"/>
      <c r="K93" s="536"/>
      <c r="L93" s="536"/>
      <c r="M93" s="536"/>
      <c r="N93" s="536"/>
      <c r="O93" s="537"/>
      <c r="P93" s="17"/>
      <c r="Q93" s="13"/>
    </row>
    <row r="94" spans="1:17" ht="15" customHeight="1" x14ac:dyDescent="0.2">
      <c r="A94" s="13"/>
      <c r="B94" s="570" t="s">
        <v>283</v>
      </c>
      <c r="C94" s="571"/>
      <c r="D94" s="571"/>
      <c r="E94" s="571"/>
      <c r="F94" s="571"/>
      <c r="G94" s="571"/>
      <c r="H94" s="571"/>
      <c r="I94" s="571"/>
      <c r="J94" s="571"/>
      <c r="K94" s="571"/>
      <c r="L94" s="571"/>
      <c r="M94" s="571"/>
      <c r="N94" s="571"/>
      <c r="O94" s="572"/>
      <c r="P94" s="18"/>
      <c r="Q94" s="13"/>
    </row>
    <row r="95" spans="1:17" ht="15" customHeight="1" thickBot="1" x14ac:dyDescent="0.25">
      <c r="A95" s="13"/>
      <c r="B95" s="573" t="s">
        <v>128</v>
      </c>
      <c r="C95" s="574"/>
      <c r="D95" s="574"/>
      <c r="E95" s="574"/>
      <c r="F95" s="574"/>
      <c r="G95" s="574"/>
      <c r="H95" s="574"/>
      <c r="I95" s="574"/>
      <c r="J95" s="574"/>
      <c r="K95" s="574"/>
      <c r="L95" s="574"/>
      <c r="M95" s="574"/>
      <c r="N95" s="574"/>
      <c r="O95" s="575"/>
      <c r="P95" s="18"/>
      <c r="Q95" s="13"/>
    </row>
    <row r="96" spans="1:17" ht="15" customHeight="1" thickBot="1" x14ac:dyDescent="0.25">
      <c r="A96" s="13"/>
      <c r="B96" s="13"/>
      <c r="C96" s="13"/>
      <c r="D96" s="13"/>
      <c r="E96" s="13"/>
      <c r="F96" s="13"/>
      <c r="G96" s="13"/>
      <c r="H96" s="13"/>
      <c r="I96" s="13"/>
      <c r="J96" s="13"/>
      <c r="K96" s="13"/>
      <c r="L96" s="13"/>
      <c r="M96" s="13"/>
      <c r="N96" s="13"/>
      <c r="O96" s="13"/>
      <c r="P96" s="14"/>
      <c r="Q96" s="13"/>
    </row>
    <row r="97" spans="1:17" ht="15" customHeight="1" x14ac:dyDescent="0.2">
      <c r="A97" s="13"/>
      <c r="B97" s="586" t="s">
        <v>82</v>
      </c>
      <c r="C97" s="587"/>
      <c r="D97" s="588"/>
      <c r="E97" s="582" t="s">
        <v>193</v>
      </c>
      <c r="F97" s="583"/>
      <c r="G97" s="583"/>
      <c r="H97" s="584"/>
      <c r="I97" s="589" t="s">
        <v>85</v>
      </c>
      <c r="J97" s="590"/>
      <c r="K97" s="591"/>
      <c r="L97" s="552"/>
      <c r="M97" s="595"/>
      <c r="N97" s="595"/>
      <c r="O97" s="553"/>
      <c r="P97" s="15"/>
      <c r="Q97" s="13"/>
    </row>
    <row r="98" spans="1:17" ht="15" customHeight="1" x14ac:dyDescent="0.2">
      <c r="A98" s="13"/>
      <c r="B98" s="579" t="s">
        <v>83</v>
      </c>
      <c r="C98" s="580"/>
      <c r="D98" s="581"/>
      <c r="E98" s="558"/>
      <c r="F98" s="559"/>
      <c r="G98" s="559"/>
      <c r="H98" s="560"/>
      <c r="I98" s="592"/>
      <c r="J98" s="593"/>
      <c r="K98" s="594"/>
      <c r="L98" s="596"/>
      <c r="M98" s="597"/>
      <c r="N98" s="597"/>
      <c r="O98" s="598"/>
      <c r="P98" s="15"/>
      <c r="Q98" s="13"/>
    </row>
    <row r="99" spans="1:17" ht="15" customHeight="1" thickBot="1" x14ac:dyDescent="0.25">
      <c r="A99" s="13"/>
      <c r="B99" s="576" t="s">
        <v>84</v>
      </c>
      <c r="C99" s="577"/>
      <c r="D99" s="578"/>
      <c r="E99" s="585"/>
      <c r="F99" s="574"/>
      <c r="G99" s="574"/>
      <c r="H99" s="575"/>
      <c r="I99" s="561" t="s">
        <v>86</v>
      </c>
      <c r="J99" s="562"/>
      <c r="K99" s="563"/>
      <c r="L99" s="564"/>
      <c r="M99" s="565"/>
      <c r="N99" s="565"/>
      <c r="O99" s="566"/>
      <c r="P99" s="15"/>
      <c r="Q99" s="13"/>
    </row>
    <row r="100" spans="1:17" ht="15" customHeight="1" thickBot="1" x14ac:dyDescent="0.25">
      <c r="A100" s="13"/>
      <c r="B100" s="13"/>
      <c r="C100" s="13"/>
      <c r="D100" s="13"/>
      <c r="E100" s="13"/>
      <c r="F100" s="13"/>
      <c r="G100" s="13"/>
      <c r="H100" s="13"/>
      <c r="I100" s="13"/>
      <c r="J100" s="13"/>
      <c r="K100" s="13"/>
      <c r="L100" s="13"/>
      <c r="M100" s="13"/>
      <c r="N100" s="13"/>
      <c r="O100" s="13"/>
      <c r="P100" s="14"/>
      <c r="Q100" s="13"/>
    </row>
    <row r="101" spans="1:17" ht="15" customHeight="1" thickBot="1" x14ac:dyDescent="0.25">
      <c r="A101" s="13"/>
      <c r="B101" s="567" t="s">
        <v>96</v>
      </c>
      <c r="C101" s="568"/>
      <c r="D101" s="569"/>
      <c r="E101" s="599"/>
      <c r="F101" s="600"/>
      <c r="G101" s="600"/>
      <c r="H101" s="600"/>
      <c r="I101" s="600"/>
      <c r="J101" s="600"/>
      <c r="K101" s="601"/>
      <c r="L101" s="13"/>
      <c r="M101" s="603" t="s">
        <v>87</v>
      </c>
      <c r="N101" s="604"/>
      <c r="O101" s="12">
        <f>SUM(O102:O105)</f>
        <v>0.19600000000000001</v>
      </c>
      <c r="P101" s="15"/>
      <c r="Q101" s="13"/>
    </row>
    <row r="102" spans="1:17" ht="15" customHeight="1" thickBot="1" x14ac:dyDescent="0.25">
      <c r="A102" s="13"/>
      <c r="B102" s="611" t="s">
        <v>265</v>
      </c>
      <c r="C102" s="612"/>
      <c r="D102" s="612"/>
      <c r="E102" s="612"/>
      <c r="F102" s="612"/>
      <c r="G102" s="612"/>
      <c r="H102" s="612"/>
      <c r="I102" s="612"/>
      <c r="J102" s="613"/>
      <c r="K102" s="116">
        <v>0</v>
      </c>
      <c r="L102" s="13"/>
      <c r="M102" s="605" t="s">
        <v>88</v>
      </c>
      <c r="N102" s="606"/>
      <c r="O102" s="145">
        <v>7.2999999999999995E-2</v>
      </c>
      <c r="P102" s="15"/>
      <c r="Q102" s="13"/>
    </row>
    <row r="103" spans="1:17" ht="15" customHeight="1" thickBot="1" x14ac:dyDescent="0.25">
      <c r="A103" s="13"/>
      <c r="L103" s="13"/>
      <c r="M103" s="607" t="s">
        <v>89</v>
      </c>
      <c r="N103" s="608"/>
      <c r="O103" s="25">
        <v>1.7000000000000001E-2</v>
      </c>
      <c r="P103" s="15"/>
      <c r="Q103" s="13"/>
    </row>
    <row r="104" spans="1:17" ht="15" customHeight="1" thickBot="1" x14ac:dyDescent="0.25">
      <c r="A104" s="13"/>
      <c r="B104" s="567" t="s">
        <v>97</v>
      </c>
      <c r="C104" s="568"/>
      <c r="D104" s="569"/>
      <c r="E104" s="27"/>
      <c r="F104" s="27"/>
      <c r="G104" s="27"/>
      <c r="H104" s="27"/>
      <c r="I104" s="27"/>
      <c r="J104" s="27"/>
      <c r="K104" s="28"/>
      <c r="L104" s="13"/>
      <c r="M104" s="607" t="s">
        <v>90</v>
      </c>
      <c r="N104" s="608"/>
      <c r="O104" s="245">
        <v>1.2999999999999999E-2</v>
      </c>
      <c r="P104" s="15"/>
      <c r="Q104" s="13"/>
    </row>
    <row r="105" spans="1:17" ht="15" customHeight="1" thickBot="1" x14ac:dyDescent="0.25">
      <c r="A105" s="13"/>
      <c r="B105" s="237" t="s">
        <v>100</v>
      </c>
      <c r="C105" s="238"/>
      <c r="D105" s="239"/>
      <c r="E105" s="29"/>
      <c r="F105" s="29"/>
      <c r="G105" s="29"/>
      <c r="H105" s="29"/>
      <c r="I105" s="29"/>
      <c r="J105" s="29"/>
      <c r="K105" s="30"/>
      <c r="L105" s="13"/>
      <c r="M105" s="609" t="s">
        <v>91</v>
      </c>
      <c r="N105" s="610"/>
      <c r="O105" s="246">
        <v>9.2999999999999999E-2</v>
      </c>
      <c r="P105" s="15"/>
      <c r="Q105" s="13"/>
    </row>
    <row r="106" spans="1:17" ht="15" customHeight="1" thickBot="1" x14ac:dyDescent="0.25">
      <c r="A106" s="13"/>
      <c r="B106" s="228" t="s">
        <v>98</v>
      </c>
      <c r="C106" s="229"/>
      <c r="D106" s="230"/>
      <c r="E106" s="31"/>
      <c r="F106" s="31"/>
      <c r="G106" s="31"/>
      <c r="H106" s="31"/>
      <c r="I106" s="31"/>
      <c r="J106" s="31"/>
      <c r="K106" s="32"/>
      <c r="L106" s="13"/>
      <c r="M106" s="603" t="s">
        <v>165</v>
      </c>
      <c r="N106" s="604"/>
      <c r="O106" s="12">
        <f>SUM(O107:O110)</f>
        <v>5.9999999999999995E-4</v>
      </c>
      <c r="P106" s="15"/>
      <c r="Q106" s="13"/>
    </row>
    <row r="107" spans="1:17" ht="15" customHeight="1" thickBot="1" x14ac:dyDescent="0.25">
      <c r="A107" s="13"/>
      <c r="B107" s="231" t="s">
        <v>99</v>
      </c>
      <c r="C107" s="232"/>
      <c r="D107" s="233"/>
      <c r="E107" s="33">
        <v>1000</v>
      </c>
      <c r="F107" s="33"/>
      <c r="G107" s="33"/>
      <c r="H107" s="33"/>
      <c r="I107" s="33"/>
      <c r="J107" s="33"/>
      <c r="K107" s="34"/>
      <c r="L107" s="13"/>
      <c r="M107" s="112" t="s">
        <v>92</v>
      </c>
      <c r="N107" s="113"/>
      <c r="O107" s="111">
        <v>5.9999999999999995E-4</v>
      </c>
      <c r="P107" s="15"/>
      <c r="Q107" s="13"/>
    </row>
    <row r="108" spans="1:17" ht="15" customHeight="1" thickBot="1" x14ac:dyDescent="0.25">
      <c r="A108" s="13"/>
      <c r="B108" s="234" t="s">
        <v>202</v>
      </c>
      <c r="C108" s="235"/>
      <c r="D108" s="235"/>
      <c r="E108" s="235"/>
      <c r="F108" s="235"/>
      <c r="G108" s="235"/>
      <c r="H108" s="235"/>
      <c r="I108" s="235"/>
      <c r="J108" s="235"/>
      <c r="K108" s="236"/>
      <c r="L108" s="13"/>
      <c r="M108" s="225" t="s">
        <v>93</v>
      </c>
      <c r="N108" s="226"/>
      <c r="O108" s="111">
        <v>0</v>
      </c>
      <c r="P108" s="15"/>
      <c r="Q108" s="13"/>
    </row>
    <row r="109" spans="1:17" ht="15" customHeight="1" x14ac:dyDescent="0.2">
      <c r="A109" s="13"/>
      <c r="B109" s="237" t="s">
        <v>100</v>
      </c>
      <c r="C109" s="238"/>
      <c r="D109" s="239"/>
      <c r="E109" s="29"/>
      <c r="F109" s="29"/>
      <c r="G109" s="29"/>
      <c r="H109" s="29"/>
      <c r="I109" s="29"/>
      <c r="J109" s="29"/>
      <c r="K109" s="30"/>
      <c r="L109" s="13"/>
      <c r="M109" s="547" t="s">
        <v>94</v>
      </c>
      <c r="N109" s="548"/>
      <c r="O109" s="25">
        <v>0</v>
      </c>
      <c r="P109" s="15"/>
      <c r="Q109" s="13"/>
    </row>
    <row r="110" spans="1:17" ht="15" customHeight="1" thickBot="1" x14ac:dyDescent="0.25">
      <c r="A110" s="13"/>
      <c r="B110" s="228" t="s">
        <v>98</v>
      </c>
      <c r="C110" s="229"/>
      <c r="D110" s="230"/>
      <c r="E110" s="31"/>
      <c r="F110" s="31"/>
      <c r="G110" s="31"/>
      <c r="H110" s="31"/>
      <c r="I110" s="31"/>
      <c r="J110" s="31"/>
      <c r="K110" s="32"/>
      <c r="L110" s="13"/>
      <c r="M110" s="504" t="s">
        <v>166</v>
      </c>
      <c r="N110" s="505"/>
      <c r="O110" s="26">
        <v>0</v>
      </c>
      <c r="P110" s="14"/>
      <c r="Q110" s="13"/>
    </row>
    <row r="111" spans="1:17" ht="15" customHeight="1" thickBot="1" x14ac:dyDescent="0.25">
      <c r="A111" s="13"/>
      <c r="B111" s="231" t="s">
        <v>99</v>
      </c>
      <c r="C111" s="232"/>
      <c r="D111" s="233"/>
      <c r="E111" s="33"/>
      <c r="F111" s="33"/>
      <c r="G111" s="33"/>
      <c r="H111" s="33"/>
      <c r="I111" s="33"/>
      <c r="J111" s="33"/>
      <c r="K111" s="34"/>
      <c r="L111" s="13"/>
      <c r="M111" s="13"/>
      <c r="N111" s="13"/>
      <c r="O111" s="13"/>
      <c r="P111" s="14"/>
      <c r="Q111" s="13"/>
    </row>
    <row r="112" spans="1:17" ht="15" customHeight="1" thickBot="1" x14ac:dyDescent="0.25">
      <c r="A112" s="13"/>
      <c r="L112" s="13"/>
      <c r="M112" s="549" t="s">
        <v>95</v>
      </c>
      <c r="N112" s="552"/>
      <c r="O112" s="553"/>
      <c r="P112" s="15"/>
      <c r="Q112" s="13"/>
    </row>
    <row r="113" spans="1:17" ht="15" customHeight="1" thickBot="1" x14ac:dyDescent="0.25">
      <c r="A113" s="13"/>
      <c r="B113" s="567" t="s">
        <v>97</v>
      </c>
      <c r="C113" s="568"/>
      <c r="D113" s="569"/>
      <c r="E113" s="27"/>
      <c r="F113" s="27"/>
      <c r="G113" s="27"/>
      <c r="H113" s="27"/>
      <c r="I113" s="27"/>
      <c r="J113" s="27"/>
      <c r="K113" s="28"/>
      <c r="L113" s="13"/>
      <c r="M113" s="550"/>
      <c r="N113" s="554"/>
      <c r="O113" s="555"/>
      <c r="P113" s="15"/>
      <c r="Q113" s="13"/>
    </row>
    <row r="114" spans="1:17" ht="15" customHeight="1" x14ac:dyDescent="0.2">
      <c r="A114" s="13"/>
      <c r="B114" s="250" t="s">
        <v>176</v>
      </c>
      <c r="C114" s="247"/>
      <c r="D114" s="247"/>
      <c r="E114" s="248">
        <v>0</v>
      </c>
      <c r="F114" s="248">
        <v>0</v>
      </c>
      <c r="G114" s="248">
        <v>0</v>
      </c>
      <c r="H114" s="248">
        <v>0</v>
      </c>
      <c r="I114" s="248">
        <v>0</v>
      </c>
      <c r="J114" s="248">
        <v>0</v>
      </c>
      <c r="K114" s="249">
        <v>0</v>
      </c>
      <c r="L114" s="13"/>
      <c r="M114" s="550"/>
      <c r="N114" s="554"/>
      <c r="O114" s="555"/>
      <c r="P114" s="15"/>
      <c r="Q114" s="13"/>
    </row>
    <row r="115" spans="1:17" ht="15" customHeight="1" thickBot="1" x14ac:dyDescent="0.25">
      <c r="A115" s="13"/>
      <c r="B115" s="240" t="s">
        <v>177</v>
      </c>
      <c r="C115" s="232"/>
      <c r="D115" s="233"/>
      <c r="E115" s="115">
        <v>0</v>
      </c>
      <c r="F115" s="115">
        <v>0</v>
      </c>
      <c r="G115" s="115">
        <v>0</v>
      </c>
      <c r="H115" s="115">
        <v>0</v>
      </c>
      <c r="I115" s="115">
        <v>0</v>
      </c>
      <c r="J115" s="115">
        <v>0</v>
      </c>
      <c r="K115" s="116">
        <v>0</v>
      </c>
      <c r="L115" s="13"/>
      <c r="M115" s="551"/>
      <c r="N115" s="556"/>
      <c r="O115" s="557"/>
      <c r="P115" s="15"/>
      <c r="Q115" s="13"/>
    </row>
    <row r="116" spans="1:17" ht="15" customHeight="1" thickBot="1" x14ac:dyDescent="0.25">
      <c r="A116" s="13"/>
      <c r="B116" s="13"/>
      <c r="C116" s="13"/>
      <c r="D116" s="13"/>
      <c r="E116" s="13"/>
      <c r="F116" s="13"/>
      <c r="G116" s="13"/>
      <c r="H116" s="13"/>
      <c r="I116" s="13"/>
      <c r="J116" s="13"/>
      <c r="K116" s="13"/>
      <c r="L116" s="13"/>
      <c r="M116" s="13"/>
      <c r="N116" s="13"/>
      <c r="O116" s="13"/>
      <c r="P116" s="14"/>
      <c r="Q116" s="13"/>
    </row>
    <row r="117" spans="1:17" ht="15" customHeight="1" x14ac:dyDescent="0.2">
      <c r="A117" s="13"/>
      <c r="B117" s="506">
        <v>2024</v>
      </c>
      <c r="C117" s="507"/>
      <c r="D117" s="507"/>
      <c r="E117" s="507"/>
      <c r="F117" s="507"/>
      <c r="G117" s="507"/>
      <c r="H117" s="507"/>
      <c r="I117" s="507"/>
      <c r="J117" s="507"/>
      <c r="K117" s="507"/>
      <c r="L117" s="507"/>
      <c r="M117" s="507"/>
      <c r="N117" s="507"/>
      <c r="O117" s="508"/>
      <c r="P117" s="14"/>
      <c r="Q117" s="13"/>
    </row>
    <row r="118" spans="1:17" ht="15" customHeight="1" thickBot="1" x14ac:dyDescent="0.25">
      <c r="A118" s="13"/>
      <c r="B118" s="509"/>
      <c r="C118" s="510"/>
      <c r="D118" s="510"/>
      <c r="E118" s="510"/>
      <c r="F118" s="510"/>
      <c r="G118" s="510"/>
      <c r="H118" s="510"/>
      <c r="I118" s="510"/>
      <c r="J118" s="510"/>
      <c r="K118" s="510"/>
      <c r="L118" s="510"/>
      <c r="M118" s="510"/>
      <c r="N118" s="510"/>
      <c r="O118" s="511"/>
      <c r="P118" s="14"/>
      <c r="Q118" s="13"/>
    </row>
    <row r="119" spans="1:17" ht="15" customHeight="1" thickBot="1" x14ac:dyDescent="0.25">
      <c r="A119" s="13"/>
      <c r="B119" s="512" t="s">
        <v>106</v>
      </c>
      <c r="C119" s="513"/>
      <c r="D119" s="514"/>
      <c r="E119" s="518" t="s">
        <v>105</v>
      </c>
      <c r="F119" s="518" t="s">
        <v>278</v>
      </c>
      <c r="G119" s="518" t="s">
        <v>279</v>
      </c>
      <c r="H119" s="520" t="s">
        <v>280</v>
      </c>
      <c r="I119" s="522" t="s">
        <v>107</v>
      </c>
      <c r="J119" s="524" t="s">
        <v>87</v>
      </c>
      <c r="K119" s="525"/>
      <c r="L119" s="525"/>
      <c r="M119" s="525"/>
      <c r="N119" s="525"/>
      <c r="O119" s="526" t="s">
        <v>66</v>
      </c>
      <c r="P119" s="14"/>
      <c r="Q119" s="13"/>
    </row>
    <row r="120" spans="1:17" ht="15" customHeight="1" thickBot="1" x14ac:dyDescent="0.25">
      <c r="A120" s="13"/>
      <c r="B120" s="515"/>
      <c r="C120" s="516"/>
      <c r="D120" s="517"/>
      <c r="E120" s="519"/>
      <c r="F120" s="519"/>
      <c r="G120" s="519"/>
      <c r="H120" s="521"/>
      <c r="I120" s="523"/>
      <c r="J120" s="10" t="s">
        <v>101</v>
      </c>
      <c r="K120" s="10" t="s">
        <v>102</v>
      </c>
      <c r="L120" s="10" t="s">
        <v>103</v>
      </c>
      <c r="M120" s="10" t="s">
        <v>104</v>
      </c>
      <c r="N120" s="41" t="s">
        <v>165</v>
      </c>
      <c r="O120" s="527"/>
      <c r="P120" s="16"/>
      <c r="Q120" s="13"/>
    </row>
    <row r="121" spans="1:17" ht="15" customHeight="1" x14ac:dyDescent="0.2">
      <c r="A121" s="13"/>
      <c r="B121" s="614" t="str">
        <f>CONCATENATE("Januar ",$B$117)</f>
        <v>Januar 2024</v>
      </c>
      <c r="C121" s="615"/>
      <c r="D121" s="616"/>
      <c r="E121" s="35">
        <f>E107</f>
        <v>1000</v>
      </c>
      <c r="F121" s="36"/>
      <c r="G121" s="36"/>
      <c r="H121" s="36"/>
      <c r="I121" s="37">
        <f t="shared" ref="I121:I134" si="25">SUM(E121:H121)</f>
        <v>1000</v>
      </c>
      <c r="J121" s="19">
        <f t="shared" ref="J121:J134" si="26">ROUND($I121*$O$12,2)</f>
        <v>73</v>
      </c>
      <c r="K121" s="19">
        <f t="shared" ref="K121:K134" si="27">ROUND($I121*$O$13,2)</f>
        <v>17</v>
      </c>
      <c r="L121" s="19">
        <f t="shared" ref="L121:L134" si="28">ROUND($I121*$O$14,2)</f>
        <v>13</v>
      </c>
      <c r="M121" s="19">
        <f t="shared" ref="M121:M134" si="29">ROUND($I121*$O$15,2)</f>
        <v>93</v>
      </c>
      <c r="N121" s="42">
        <f t="shared" ref="N121:N131" si="30">ROUND($I121*$O$17,2)+ROUND($I121*$O$18,2)+ROUND($I121*$O$19,2)+ROUND($I121*$O$20,2)</f>
        <v>0.6</v>
      </c>
      <c r="O121" s="45">
        <f t="shared" ref="O121:O135" si="31">SUM(E121:H121)+SUM(J121:N121)</f>
        <v>1196.5999999999999</v>
      </c>
      <c r="P121" s="14"/>
      <c r="Q121" s="13"/>
    </row>
    <row r="122" spans="1:17" ht="15" customHeight="1" x14ac:dyDescent="0.2">
      <c r="A122" s="13"/>
      <c r="B122" s="528" t="str">
        <f>CONCATENATE("Februar ",$B$117)</f>
        <v>Februar 2024</v>
      </c>
      <c r="C122" s="529"/>
      <c r="D122" s="530"/>
      <c r="E122" s="38">
        <v>0</v>
      </c>
      <c r="F122" s="39"/>
      <c r="G122" s="39"/>
      <c r="H122" s="39"/>
      <c r="I122" s="40">
        <f t="shared" si="25"/>
        <v>0</v>
      </c>
      <c r="J122" s="21">
        <f t="shared" si="26"/>
        <v>0</v>
      </c>
      <c r="K122" s="21">
        <f t="shared" si="27"/>
        <v>0</v>
      </c>
      <c r="L122" s="21">
        <f t="shared" si="28"/>
        <v>0</v>
      </c>
      <c r="M122" s="21">
        <f t="shared" si="29"/>
        <v>0</v>
      </c>
      <c r="N122" s="43">
        <f t="shared" si="30"/>
        <v>0</v>
      </c>
      <c r="O122" s="46">
        <f t="shared" si="31"/>
        <v>0</v>
      </c>
      <c r="P122" s="14"/>
      <c r="Q122" s="13"/>
    </row>
    <row r="123" spans="1:17" ht="15" customHeight="1" x14ac:dyDescent="0.2">
      <c r="A123" s="13"/>
      <c r="B123" s="528" t="str">
        <f>CONCATENATE("März ",$B$117)</f>
        <v>März 2024</v>
      </c>
      <c r="C123" s="529"/>
      <c r="D123" s="530"/>
      <c r="E123" s="38">
        <v>0</v>
      </c>
      <c r="F123" s="39"/>
      <c r="G123" s="39"/>
      <c r="H123" s="39"/>
      <c r="I123" s="40">
        <f t="shared" si="25"/>
        <v>0</v>
      </c>
      <c r="J123" s="21">
        <f t="shared" si="26"/>
        <v>0</v>
      </c>
      <c r="K123" s="21">
        <f t="shared" si="27"/>
        <v>0</v>
      </c>
      <c r="L123" s="21">
        <f t="shared" si="28"/>
        <v>0</v>
      </c>
      <c r="M123" s="21">
        <f t="shared" si="29"/>
        <v>0</v>
      </c>
      <c r="N123" s="43">
        <f t="shared" si="30"/>
        <v>0</v>
      </c>
      <c r="O123" s="46">
        <f t="shared" si="31"/>
        <v>0</v>
      </c>
      <c r="P123" s="14"/>
      <c r="Q123" s="13"/>
    </row>
    <row r="124" spans="1:17" ht="15" customHeight="1" x14ac:dyDescent="0.2">
      <c r="A124" s="13"/>
      <c r="B124" s="528" t="str">
        <f>CONCATENATE("April ",$B$117)</f>
        <v>April 2024</v>
      </c>
      <c r="C124" s="529"/>
      <c r="D124" s="530"/>
      <c r="E124" s="38">
        <v>0</v>
      </c>
      <c r="F124" s="39"/>
      <c r="G124" s="39"/>
      <c r="H124" s="39"/>
      <c r="I124" s="40">
        <f t="shared" si="25"/>
        <v>0</v>
      </c>
      <c r="J124" s="21">
        <f t="shared" si="26"/>
        <v>0</v>
      </c>
      <c r="K124" s="21">
        <f t="shared" si="27"/>
        <v>0</v>
      </c>
      <c r="L124" s="21">
        <f t="shared" si="28"/>
        <v>0</v>
      </c>
      <c r="M124" s="21">
        <f t="shared" si="29"/>
        <v>0</v>
      </c>
      <c r="N124" s="43">
        <f t="shared" si="30"/>
        <v>0</v>
      </c>
      <c r="O124" s="46">
        <f t="shared" si="31"/>
        <v>0</v>
      </c>
      <c r="P124" s="14"/>
      <c r="Q124" s="13"/>
    </row>
    <row r="125" spans="1:17" ht="15" customHeight="1" x14ac:dyDescent="0.2">
      <c r="A125" s="13"/>
      <c r="B125" s="528" t="str">
        <f>CONCATENATE("Mai ",$B$117)</f>
        <v>Mai 2024</v>
      </c>
      <c r="C125" s="529"/>
      <c r="D125" s="530"/>
      <c r="E125" s="38">
        <v>0</v>
      </c>
      <c r="F125" s="39"/>
      <c r="G125" s="39"/>
      <c r="H125" s="39"/>
      <c r="I125" s="40">
        <f t="shared" si="25"/>
        <v>0</v>
      </c>
      <c r="J125" s="21">
        <f t="shared" si="26"/>
        <v>0</v>
      </c>
      <c r="K125" s="21">
        <f t="shared" si="27"/>
        <v>0</v>
      </c>
      <c r="L125" s="21">
        <f t="shared" si="28"/>
        <v>0</v>
      </c>
      <c r="M125" s="21">
        <f t="shared" si="29"/>
        <v>0</v>
      </c>
      <c r="N125" s="43">
        <f t="shared" si="30"/>
        <v>0</v>
      </c>
      <c r="O125" s="46">
        <f t="shared" si="31"/>
        <v>0</v>
      </c>
      <c r="P125" s="14"/>
      <c r="Q125" s="13"/>
    </row>
    <row r="126" spans="1:17" ht="15" customHeight="1" x14ac:dyDescent="0.2">
      <c r="A126" s="13"/>
      <c r="B126" s="528" t="str">
        <f>CONCATENATE("Juni ",$B$117)</f>
        <v>Juni 2024</v>
      </c>
      <c r="C126" s="529"/>
      <c r="D126" s="530"/>
      <c r="E126" s="38">
        <v>0</v>
      </c>
      <c r="F126" s="39"/>
      <c r="G126" s="39"/>
      <c r="H126" s="39"/>
      <c r="I126" s="40">
        <f t="shared" si="25"/>
        <v>0</v>
      </c>
      <c r="J126" s="21">
        <f t="shared" si="26"/>
        <v>0</v>
      </c>
      <c r="K126" s="21">
        <f t="shared" si="27"/>
        <v>0</v>
      </c>
      <c r="L126" s="21">
        <f t="shared" si="28"/>
        <v>0</v>
      </c>
      <c r="M126" s="21">
        <f t="shared" si="29"/>
        <v>0</v>
      </c>
      <c r="N126" s="43">
        <f t="shared" si="30"/>
        <v>0</v>
      </c>
      <c r="O126" s="46">
        <f t="shared" si="31"/>
        <v>0</v>
      </c>
      <c r="P126" s="14"/>
      <c r="Q126" s="13"/>
    </row>
    <row r="127" spans="1:17" ht="15" customHeight="1" x14ac:dyDescent="0.2">
      <c r="A127" s="13"/>
      <c r="B127" s="528" t="str">
        <f>CONCATENATE("Juli ",$B$117)</f>
        <v>Juli 2024</v>
      </c>
      <c r="C127" s="529"/>
      <c r="D127" s="530"/>
      <c r="E127" s="38">
        <v>0</v>
      </c>
      <c r="F127" s="39"/>
      <c r="G127" s="39"/>
      <c r="H127" s="39"/>
      <c r="I127" s="40">
        <f t="shared" si="25"/>
        <v>0</v>
      </c>
      <c r="J127" s="21">
        <f t="shared" si="26"/>
        <v>0</v>
      </c>
      <c r="K127" s="21">
        <f t="shared" si="27"/>
        <v>0</v>
      </c>
      <c r="L127" s="21">
        <f t="shared" si="28"/>
        <v>0</v>
      </c>
      <c r="M127" s="21">
        <f t="shared" si="29"/>
        <v>0</v>
      </c>
      <c r="N127" s="43">
        <f t="shared" si="30"/>
        <v>0</v>
      </c>
      <c r="O127" s="46">
        <f t="shared" si="31"/>
        <v>0</v>
      </c>
      <c r="P127" s="14"/>
      <c r="Q127" s="13"/>
    </row>
    <row r="128" spans="1:17" ht="15" customHeight="1" x14ac:dyDescent="0.2">
      <c r="A128" s="13"/>
      <c r="B128" s="528" t="str">
        <f>CONCATENATE("August ",$B$117)</f>
        <v>August 2024</v>
      </c>
      <c r="C128" s="529"/>
      <c r="D128" s="530"/>
      <c r="E128" s="38">
        <v>0</v>
      </c>
      <c r="F128" s="39"/>
      <c r="G128" s="39"/>
      <c r="H128" s="39"/>
      <c r="I128" s="40">
        <f t="shared" si="25"/>
        <v>0</v>
      </c>
      <c r="J128" s="21">
        <f t="shared" si="26"/>
        <v>0</v>
      </c>
      <c r="K128" s="21">
        <f t="shared" si="27"/>
        <v>0</v>
      </c>
      <c r="L128" s="21">
        <f t="shared" si="28"/>
        <v>0</v>
      </c>
      <c r="M128" s="21">
        <f t="shared" si="29"/>
        <v>0</v>
      </c>
      <c r="N128" s="43">
        <f t="shared" si="30"/>
        <v>0</v>
      </c>
      <c r="O128" s="46">
        <f t="shared" si="31"/>
        <v>0</v>
      </c>
      <c r="P128" s="14"/>
      <c r="Q128" s="13"/>
    </row>
    <row r="129" spans="1:17" ht="15" customHeight="1" x14ac:dyDescent="0.2">
      <c r="A129" s="13"/>
      <c r="B129" s="528" t="str">
        <f>CONCATENATE("September ",$B$117)</f>
        <v>September 2024</v>
      </c>
      <c r="C129" s="529"/>
      <c r="D129" s="530"/>
      <c r="E129" s="38">
        <v>0</v>
      </c>
      <c r="F129" s="39"/>
      <c r="G129" s="39"/>
      <c r="H129" s="39"/>
      <c r="I129" s="40">
        <f t="shared" si="25"/>
        <v>0</v>
      </c>
      <c r="J129" s="21">
        <f t="shared" si="26"/>
        <v>0</v>
      </c>
      <c r="K129" s="21">
        <f t="shared" si="27"/>
        <v>0</v>
      </c>
      <c r="L129" s="21">
        <f t="shared" si="28"/>
        <v>0</v>
      </c>
      <c r="M129" s="21">
        <f t="shared" si="29"/>
        <v>0</v>
      </c>
      <c r="N129" s="43">
        <f t="shared" si="30"/>
        <v>0</v>
      </c>
      <c r="O129" s="46">
        <f t="shared" si="31"/>
        <v>0</v>
      </c>
      <c r="P129" s="14"/>
      <c r="Q129" s="13"/>
    </row>
    <row r="130" spans="1:17" ht="15" customHeight="1" x14ac:dyDescent="0.2">
      <c r="A130" s="13"/>
      <c r="B130" s="528" t="str">
        <f>CONCATENATE("Oktober ",$B$117)</f>
        <v>Oktober 2024</v>
      </c>
      <c r="C130" s="529"/>
      <c r="D130" s="530"/>
      <c r="E130" s="38">
        <v>0</v>
      </c>
      <c r="F130" s="39"/>
      <c r="G130" s="39"/>
      <c r="H130" s="39"/>
      <c r="I130" s="40">
        <f t="shared" si="25"/>
        <v>0</v>
      </c>
      <c r="J130" s="21">
        <f t="shared" si="26"/>
        <v>0</v>
      </c>
      <c r="K130" s="21">
        <f t="shared" si="27"/>
        <v>0</v>
      </c>
      <c r="L130" s="21">
        <f t="shared" si="28"/>
        <v>0</v>
      </c>
      <c r="M130" s="21">
        <f t="shared" si="29"/>
        <v>0</v>
      </c>
      <c r="N130" s="43">
        <f t="shared" si="30"/>
        <v>0</v>
      </c>
      <c r="O130" s="46">
        <f t="shared" si="31"/>
        <v>0</v>
      </c>
      <c r="P130" s="14"/>
      <c r="Q130" s="13"/>
    </row>
    <row r="131" spans="1:17" ht="15" customHeight="1" x14ac:dyDescent="0.2">
      <c r="A131" s="13"/>
      <c r="B131" s="528" t="str">
        <f>CONCATENATE("November ",$B$117)</f>
        <v>November 2024</v>
      </c>
      <c r="C131" s="529"/>
      <c r="D131" s="530"/>
      <c r="E131" s="38">
        <v>0</v>
      </c>
      <c r="F131" s="39"/>
      <c r="G131" s="39"/>
      <c r="H131" s="39"/>
      <c r="I131" s="40">
        <f t="shared" si="25"/>
        <v>0</v>
      </c>
      <c r="J131" s="21">
        <f t="shared" si="26"/>
        <v>0</v>
      </c>
      <c r="K131" s="21">
        <f t="shared" si="27"/>
        <v>0</v>
      </c>
      <c r="L131" s="21">
        <f t="shared" si="28"/>
        <v>0</v>
      </c>
      <c r="M131" s="21">
        <f t="shared" si="29"/>
        <v>0</v>
      </c>
      <c r="N131" s="43">
        <f t="shared" si="30"/>
        <v>0</v>
      </c>
      <c r="O131" s="46">
        <f t="shared" si="31"/>
        <v>0</v>
      </c>
      <c r="P131" s="14"/>
      <c r="Q131" s="13"/>
    </row>
    <row r="132" spans="1:17" ht="15" customHeight="1" x14ac:dyDescent="0.2">
      <c r="A132" s="13"/>
      <c r="B132" s="528" t="str">
        <f>CONCATENATE("Jahressonderzahlung ",$B$117)</f>
        <v>Jahressonderzahlung 2024</v>
      </c>
      <c r="C132" s="529"/>
      <c r="D132" s="530"/>
      <c r="E132" s="38">
        <v>0</v>
      </c>
      <c r="F132" s="39"/>
      <c r="G132" s="39"/>
      <c r="H132" s="39"/>
      <c r="I132" s="40">
        <f t="shared" si="25"/>
        <v>0</v>
      </c>
      <c r="J132" s="21">
        <f t="shared" si="26"/>
        <v>0</v>
      </c>
      <c r="K132" s="21">
        <f t="shared" si="27"/>
        <v>0</v>
      </c>
      <c r="L132" s="21">
        <f t="shared" si="28"/>
        <v>0</v>
      </c>
      <c r="M132" s="21">
        <f t="shared" si="29"/>
        <v>0</v>
      </c>
      <c r="N132" s="43">
        <f>ROUND($I132*$O$17,2)</f>
        <v>0</v>
      </c>
      <c r="O132" s="46">
        <f t="shared" si="31"/>
        <v>0</v>
      </c>
      <c r="P132" s="14"/>
      <c r="Q132" s="13"/>
    </row>
    <row r="133" spans="1:17" ht="15" customHeight="1" x14ac:dyDescent="0.2">
      <c r="A133" s="13"/>
      <c r="B133" s="528" t="str">
        <f>CONCATENATE("Dezember ",$B$117)</f>
        <v>Dezember 2024</v>
      </c>
      <c r="C133" s="529"/>
      <c r="D133" s="530"/>
      <c r="E133" s="38">
        <v>0</v>
      </c>
      <c r="F133" s="39"/>
      <c r="G133" s="39"/>
      <c r="H133" s="39"/>
      <c r="I133" s="40">
        <f t="shared" si="25"/>
        <v>0</v>
      </c>
      <c r="J133" s="21">
        <f t="shared" si="26"/>
        <v>0</v>
      </c>
      <c r="K133" s="21">
        <f t="shared" si="27"/>
        <v>0</v>
      </c>
      <c r="L133" s="21">
        <f t="shared" si="28"/>
        <v>0</v>
      </c>
      <c r="M133" s="21">
        <f t="shared" si="29"/>
        <v>0</v>
      </c>
      <c r="N133" s="43">
        <f t="shared" ref="N133" si="32">ROUND($I133*$O$17,2)+ROUND($I133*$O$18,2)+ROUND($I133*$O$19,2)+ROUND($I133*$O$20,2)</f>
        <v>0</v>
      </c>
      <c r="O133" s="46">
        <f t="shared" si="31"/>
        <v>0</v>
      </c>
      <c r="P133" s="14"/>
      <c r="Q133" s="13"/>
    </row>
    <row r="134" spans="1:17" ht="15" customHeight="1" x14ac:dyDescent="0.2">
      <c r="A134" s="13"/>
      <c r="B134" s="528" t="str">
        <f>CONCATENATE("Leistungsentgelt ",$B$117)</f>
        <v>Leistungsentgelt 2024</v>
      </c>
      <c r="C134" s="529"/>
      <c r="D134" s="530"/>
      <c r="E134" s="38">
        <v>0</v>
      </c>
      <c r="F134" s="39"/>
      <c r="G134" s="39"/>
      <c r="H134" s="39"/>
      <c r="I134" s="40">
        <f t="shared" si="25"/>
        <v>0</v>
      </c>
      <c r="J134" s="21">
        <f t="shared" si="26"/>
        <v>0</v>
      </c>
      <c r="K134" s="21">
        <f t="shared" si="27"/>
        <v>0</v>
      </c>
      <c r="L134" s="21">
        <f t="shared" si="28"/>
        <v>0</v>
      </c>
      <c r="M134" s="21">
        <f t="shared" si="29"/>
        <v>0</v>
      </c>
      <c r="N134" s="43">
        <f>ROUND($I134*$O$17,2)</f>
        <v>0</v>
      </c>
      <c r="O134" s="46">
        <f t="shared" si="31"/>
        <v>0</v>
      </c>
      <c r="P134" s="14"/>
      <c r="Q134" s="13"/>
    </row>
    <row r="135" spans="1:17" ht="15" customHeight="1" thickBot="1" x14ac:dyDescent="0.25">
      <c r="A135" s="13"/>
      <c r="B135" s="531" t="str">
        <f>CONCATENATE("gesamt ",$B$117)</f>
        <v>gesamt 2024</v>
      </c>
      <c r="C135" s="532"/>
      <c r="D135" s="533"/>
      <c r="E135" s="23">
        <f t="shared" ref="E135:N135" si="33">SUM(E121:E134)</f>
        <v>1000</v>
      </c>
      <c r="F135" s="24">
        <f t="shared" si="33"/>
        <v>0</v>
      </c>
      <c r="G135" s="24">
        <f t="shared" si="33"/>
        <v>0</v>
      </c>
      <c r="H135" s="24">
        <f t="shared" si="33"/>
        <v>0</v>
      </c>
      <c r="I135" s="24">
        <f t="shared" si="33"/>
        <v>1000</v>
      </c>
      <c r="J135" s="24">
        <f t="shared" si="33"/>
        <v>73</v>
      </c>
      <c r="K135" s="24">
        <f t="shared" si="33"/>
        <v>17</v>
      </c>
      <c r="L135" s="24">
        <f t="shared" si="33"/>
        <v>13</v>
      </c>
      <c r="M135" s="24">
        <f t="shared" si="33"/>
        <v>93</v>
      </c>
      <c r="N135" s="44">
        <f t="shared" si="33"/>
        <v>0.6</v>
      </c>
      <c r="O135" s="49">
        <f t="shared" si="31"/>
        <v>1196.5999999999999</v>
      </c>
      <c r="P135" s="14"/>
      <c r="Q135" s="13"/>
    </row>
    <row r="136" spans="1:17" ht="15" customHeight="1" x14ac:dyDescent="0.2">
      <c r="A136" s="13"/>
      <c r="B136" s="11" t="s">
        <v>284</v>
      </c>
      <c r="C136" s="261"/>
      <c r="D136" s="261"/>
      <c r="E136" s="261"/>
      <c r="G136" s="261"/>
      <c r="H136" s="261"/>
      <c r="I136" s="261"/>
      <c r="J136" s="261"/>
      <c r="K136" s="261"/>
      <c r="L136" s="541" t="str">
        <f>CONCATENATE("Berufsgenossenschaft ",$B$117)</f>
        <v>Berufsgenossenschaft 2024</v>
      </c>
      <c r="M136" s="542"/>
      <c r="N136" s="543"/>
      <c r="O136" s="47">
        <v>0</v>
      </c>
      <c r="P136" s="14"/>
      <c r="Q136" s="13"/>
    </row>
    <row r="137" spans="1:17" ht="15" customHeight="1" thickBot="1" x14ac:dyDescent="0.25">
      <c r="A137" s="13"/>
      <c r="B137" s="11" t="s">
        <v>281</v>
      </c>
      <c r="C137" s="261"/>
      <c r="D137" s="261"/>
      <c r="E137" s="261"/>
      <c r="F137" s="261"/>
      <c r="G137" s="261"/>
      <c r="H137" s="11" t="s">
        <v>282</v>
      </c>
      <c r="I137" s="261"/>
      <c r="J137" s="261"/>
      <c r="K137" s="261"/>
      <c r="L137" s="544" t="str">
        <f>CONCATENATE("Personalausgaben ",$B$117)</f>
        <v>Personalausgaben 2024</v>
      </c>
      <c r="M137" s="545"/>
      <c r="N137" s="546"/>
      <c r="O137" s="48">
        <f>SUM(O135:O136)</f>
        <v>1196.5999999999999</v>
      </c>
      <c r="P137" s="14"/>
      <c r="Q137" s="13"/>
    </row>
    <row r="138" spans="1:17" ht="15" customHeight="1" thickBot="1" x14ac:dyDescent="0.25">
      <c r="A138" s="13"/>
      <c r="B138" s="534" t="s">
        <v>81</v>
      </c>
      <c r="C138" s="535"/>
      <c r="D138" s="535"/>
      <c r="E138" s="535"/>
      <c r="F138" s="535"/>
      <c r="G138" s="535"/>
      <c r="H138" s="535"/>
      <c r="I138" s="536" t="str">
        <f>IF(E97&lt;&gt;0,E97,"")</f>
        <v>MA 2</v>
      </c>
      <c r="J138" s="536"/>
      <c r="K138" s="536"/>
      <c r="L138" s="536"/>
      <c r="M138" s="536"/>
      <c r="N138" s="536"/>
      <c r="O138" s="537"/>
      <c r="P138" s="14"/>
      <c r="Q138" s="13"/>
    </row>
    <row r="139" spans="1:17" ht="15" customHeight="1" thickBot="1" x14ac:dyDescent="0.25">
      <c r="A139" s="13"/>
      <c r="B139" s="538" t="str">
        <f>IF(B95&lt;&gt;0,B95,"")</f>
        <v>Ihr Projektname 2</v>
      </c>
      <c r="C139" s="539"/>
      <c r="D139" s="539"/>
      <c r="E139" s="539"/>
      <c r="F139" s="539"/>
      <c r="G139" s="539"/>
      <c r="H139" s="539"/>
      <c r="I139" s="539"/>
      <c r="J139" s="539"/>
      <c r="K139" s="539"/>
      <c r="L139" s="539"/>
      <c r="M139" s="539"/>
      <c r="N139" s="539"/>
      <c r="O139" s="540"/>
      <c r="P139" s="14"/>
      <c r="Q139" s="13"/>
    </row>
    <row r="140" spans="1:17" ht="15" customHeight="1" x14ac:dyDescent="0.2">
      <c r="A140" s="13"/>
      <c r="B140" s="506" t="s">
        <v>182</v>
      </c>
      <c r="C140" s="507"/>
      <c r="D140" s="507"/>
      <c r="E140" s="507"/>
      <c r="F140" s="507"/>
      <c r="G140" s="507"/>
      <c r="H140" s="507"/>
      <c r="I140" s="507"/>
      <c r="J140" s="507"/>
      <c r="K140" s="507"/>
      <c r="L140" s="507"/>
      <c r="M140" s="507"/>
      <c r="N140" s="507"/>
      <c r="O140" s="508"/>
      <c r="P140" s="14"/>
      <c r="Q140" s="13"/>
    </row>
    <row r="141" spans="1:17" ht="15" customHeight="1" thickBot="1" x14ac:dyDescent="0.25">
      <c r="A141" s="13"/>
      <c r="B141" s="509"/>
      <c r="C141" s="510"/>
      <c r="D141" s="510"/>
      <c r="E141" s="510"/>
      <c r="F141" s="510"/>
      <c r="G141" s="510"/>
      <c r="H141" s="510"/>
      <c r="I141" s="510"/>
      <c r="J141" s="510"/>
      <c r="K141" s="510"/>
      <c r="L141" s="510"/>
      <c r="M141" s="510"/>
      <c r="N141" s="510"/>
      <c r="O141" s="511"/>
      <c r="P141" s="14"/>
      <c r="Q141" s="13"/>
    </row>
    <row r="142" spans="1:17" ht="15" customHeight="1" thickBot="1" x14ac:dyDescent="0.25">
      <c r="A142" s="13"/>
      <c r="B142" s="512" t="s">
        <v>106</v>
      </c>
      <c r="C142" s="513"/>
      <c r="D142" s="514"/>
      <c r="E142" s="518" t="s">
        <v>105</v>
      </c>
      <c r="F142" s="518" t="s">
        <v>278</v>
      </c>
      <c r="G142" s="518" t="s">
        <v>279</v>
      </c>
      <c r="H142" s="520" t="s">
        <v>280</v>
      </c>
      <c r="I142" s="522" t="s">
        <v>107</v>
      </c>
      <c r="J142" s="524" t="s">
        <v>87</v>
      </c>
      <c r="K142" s="525"/>
      <c r="L142" s="525"/>
      <c r="M142" s="525"/>
      <c r="N142" s="525"/>
      <c r="O142" s="526" t="s">
        <v>66</v>
      </c>
      <c r="P142" s="14"/>
      <c r="Q142" s="13"/>
    </row>
    <row r="143" spans="1:17" ht="15" customHeight="1" thickBot="1" x14ac:dyDescent="0.25">
      <c r="A143" s="13"/>
      <c r="B143" s="515"/>
      <c r="C143" s="516"/>
      <c r="D143" s="517"/>
      <c r="E143" s="519"/>
      <c r="F143" s="519"/>
      <c r="G143" s="519"/>
      <c r="H143" s="521"/>
      <c r="I143" s="523"/>
      <c r="J143" s="10" t="s">
        <v>101</v>
      </c>
      <c r="K143" s="10" t="s">
        <v>102</v>
      </c>
      <c r="L143" s="10" t="s">
        <v>103</v>
      </c>
      <c r="M143" s="10" t="s">
        <v>104</v>
      </c>
      <c r="N143" s="41" t="s">
        <v>165</v>
      </c>
      <c r="O143" s="527"/>
      <c r="P143" s="14"/>
      <c r="Q143" s="13"/>
    </row>
    <row r="144" spans="1:17" ht="15" customHeight="1" x14ac:dyDescent="0.2">
      <c r="A144" s="13"/>
      <c r="B144" s="614" t="str">
        <f>CONCATENATE("Januar ",$B$140)</f>
        <v>Januar Jahr</v>
      </c>
      <c r="C144" s="615"/>
      <c r="D144" s="616"/>
      <c r="E144" s="35">
        <v>0</v>
      </c>
      <c r="F144" s="36"/>
      <c r="G144" s="36"/>
      <c r="H144" s="36"/>
      <c r="I144" s="37">
        <f>SUM(E144:H144)</f>
        <v>0</v>
      </c>
      <c r="J144" s="19">
        <f>ROUND($I144*$O$102,2)</f>
        <v>0</v>
      </c>
      <c r="K144" s="19">
        <f>ROUND($I144*$O$103,2)</f>
        <v>0</v>
      </c>
      <c r="L144" s="19">
        <f>ROUND($I144*$O$104,2)</f>
        <v>0</v>
      </c>
      <c r="M144" s="19">
        <f>ROUND($I144*$O$105,2)</f>
        <v>0</v>
      </c>
      <c r="N144" s="20">
        <f>ROUND($I144*$O$107,2)+ROUND($I144*$O$108,2)+ROUND($I144*$O$109,2)+ROUND($I144*$O$110,2)</f>
        <v>0</v>
      </c>
      <c r="O144" s="45">
        <f t="shared" ref="O144:O158" si="34">SUM(E144:H144)+SUM(J144:N144)</f>
        <v>0</v>
      </c>
      <c r="P144" s="14"/>
      <c r="Q144" s="13"/>
    </row>
    <row r="145" spans="1:17" ht="15" customHeight="1" x14ac:dyDescent="0.2">
      <c r="A145" s="13"/>
      <c r="B145" s="528" t="str">
        <f>CONCATENATE("Februar ",$B$140)</f>
        <v>Februar Jahr</v>
      </c>
      <c r="C145" s="529"/>
      <c r="D145" s="530"/>
      <c r="E145" s="38">
        <v>0</v>
      </c>
      <c r="F145" s="39"/>
      <c r="G145" s="39"/>
      <c r="H145" s="39"/>
      <c r="I145" s="40">
        <f t="shared" ref="I145:I154" si="35">SUM(E145:H145)</f>
        <v>0</v>
      </c>
      <c r="J145" s="21">
        <f t="shared" ref="J145:J157" si="36">ROUND($I145*$O$102,2)</f>
        <v>0</v>
      </c>
      <c r="K145" s="21">
        <f t="shared" ref="K145:K157" si="37">ROUND($I145*$O$103,2)</f>
        <v>0</v>
      </c>
      <c r="L145" s="21">
        <f t="shared" ref="L145:L157" si="38">ROUND($I145*$O$104,2)</f>
        <v>0</v>
      </c>
      <c r="M145" s="21">
        <f t="shared" ref="M145:M157" si="39">ROUND($I145*$O$105,2)</f>
        <v>0</v>
      </c>
      <c r="N145" s="22">
        <f t="shared" ref="N145:N156" si="40">ROUND($I145*$O$107,2)+ROUND($I145*$O$108,2)+ROUND($I145*$O$109,2)+ROUND($I145*$O$110,2)</f>
        <v>0</v>
      </c>
      <c r="O145" s="46">
        <f t="shared" si="34"/>
        <v>0</v>
      </c>
      <c r="P145" s="14"/>
      <c r="Q145" s="13"/>
    </row>
    <row r="146" spans="1:17" ht="15" customHeight="1" x14ac:dyDescent="0.2">
      <c r="A146" s="13"/>
      <c r="B146" s="528" t="str">
        <f>CONCATENATE("März ",$B$140)</f>
        <v>März Jahr</v>
      </c>
      <c r="C146" s="529"/>
      <c r="D146" s="530"/>
      <c r="E146" s="38">
        <v>0</v>
      </c>
      <c r="F146" s="39"/>
      <c r="G146" s="39"/>
      <c r="H146" s="39"/>
      <c r="I146" s="40">
        <f t="shared" si="35"/>
        <v>0</v>
      </c>
      <c r="J146" s="21">
        <f t="shared" si="36"/>
        <v>0</v>
      </c>
      <c r="K146" s="21">
        <f t="shared" si="37"/>
        <v>0</v>
      </c>
      <c r="L146" s="21">
        <f t="shared" si="38"/>
        <v>0</v>
      </c>
      <c r="M146" s="21">
        <f t="shared" si="39"/>
        <v>0</v>
      </c>
      <c r="N146" s="22">
        <f t="shared" si="40"/>
        <v>0</v>
      </c>
      <c r="O146" s="46">
        <f t="shared" si="34"/>
        <v>0</v>
      </c>
      <c r="P146" s="14"/>
      <c r="Q146" s="13"/>
    </row>
    <row r="147" spans="1:17" ht="15" customHeight="1" x14ac:dyDescent="0.2">
      <c r="A147" s="13"/>
      <c r="B147" s="528" t="str">
        <f>CONCATENATE("April ",$B$140)</f>
        <v>April Jahr</v>
      </c>
      <c r="C147" s="529"/>
      <c r="D147" s="530"/>
      <c r="E147" s="38">
        <v>0</v>
      </c>
      <c r="F147" s="39"/>
      <c r="G147" s="39"/>
      <c r="H147" s="39"/>
      <c r="I147" s="40">
        <f t="shared" si="35"/>
        <v>0</v>
      </c>
      <c r="J147" s="21">
        <f t="shared" si="36"/>
        <v>0</v>
      </c>
      <c r="K147" s="21">
        <f t="shared" si="37"/>
        <v>0</v>
      </c>
      <c r="L147" s="21">
        <f t="shared" si="38"/>
        <v>0</v>
      </c>
      <c r="M147" s="21">
        <f t="shared" si="39"/>
        <v>0</v>
      </c>
      <c r="N147" s="22">
        <f t="shared" si="40"/>
        <v>0</v>
      </c>
      <c r="O147" s="46">
        <f t="shared" si="34"/>
        <v>0</v>
      </c>
      <c r="P147" s="14"/>
      <c r="Q147" s="13"/>
    </row>
    <row r="148" spans="1:17" ht="15" customHeight="1" x14ac:dyDescent="0.2">
      <c r="A148" s="13"/>
      <c r="B148" s="528" t="str">
        <f>CONCATENATE("Mai ",$B$140)</f>
        <v>Mai Jahr</v>
      </c>
      <c r="C148" s="529"/>
      <c r="D148" s="530"/>
      <c r="E148" s="38">
        <v>0</v>
      </c>
      <c r="F148" s="39"/>
      <c r="G148" s="39"/>
      <c r="H148" s="39"/>
      <c r="I148" s="40">
        <f t="shared" si="35"/>
        <v>0</v>
      </c>
      <c r="J148" s="21">
        <f t="shared" si="36"/>
        <v>0</v>
      </c>
      <c r="K148" s="21">
        <f t="shared" si="37"/>
        <v>0</v>
      </c>
      <c r="L148" s="21">
        <f t="shared" si="38"/>
        <v>0</v>
      </c>
      <c r="M148" s="21">
        <f t="shared" si="39"/>
        <v>0</v>
      </c>
      <c r="N148" s="22">
        <f t="shared" si="40"/>
        <v>0</v>
      </c>
      <c r="O148" s="46">
        <f t="shared" si="34"/>
        <v>0</v>
      </c>
      <c r="P148" s="14"/>
      <c r="Q148" s="13"/>
    </row>
    <row r="149" spans="1:17" ht="15" customHeight="1" x14ac:dyDescent="0.2">
      <c r="A149" s="13"/>
      <c r="B149" s="528" t="str">
        <f>CONCATENATE("Juni ",$B$140)</f>
        <v>Juni Jahr</v>
      </c>
      <c r="C149" s="529"/>
      <c r="D149" s="530"/>
      <c r="E149" s="38">
        <v>0</v>
      </c>
      <c r="F149" s="39"/>
      <c r="G149" s="39"/>
      <c r="H149" s="39"/>
      <c r="I149" s="40">
        <f t="shared" si="35"/>
        <v>0</v>
      </c>
      <c r="J149" s="21">
        <f t="shared" si="36"/>
        <v>0</v>
      </c>
      <c r="K149" s="21">
        <f t="shared" si="37"/>
        <v>0</v>
      </c>
      <c r="L149" s="21">
        <f t="shared" si="38"/>
        <v>0</v>
      </c>
      <c r="M149" s="21">
        <f t="shared" si="39"/>
        <v>0</v>
      </c>
      <c r="N149" s="22">
        <f t="shared" si="40"/>
        <v>0</v>
      </c>
      <c r="O149" s="46">
        <f t="shared" si="34"/>
        <v>0</v>
      </c>
      <c r="P149" s="14"/>
      <c r="Q149" s="13"/>
    </row>
    <row r="150" spans="1:17" ht="15" customHeight="1" x14ac:dyDescent="0.2">
      <c r="A150" s="13"/>
      <c r="B150" s="528" t="str">
        <f>CONCATENATE("Juli ",$B$140)</f>
        <v>Juli Jahr</v>
      </c>
      <c r="C150" s="529"/>
      <c r="D150" s="530"/>
      <c r="E150" s="38">
        <v>0</v>
      </c>
      <c r="F150" s="39"/>
      <c r="G150" s="39"/>
      <c r="H150" s="39"/>
      <c r="I150" s="40">
        <f t="shared" si="35"/>
        <v>0</v>
      </c>
      <c r="J150" s="21">
        <f t="shared" si="36"/>
        <v>0</v>
      </c>
      <c r="K150" s="21">
        <f t="shared" si="37"/>
        <v>0</v>
      </c>
      <c r="L150" s="21">
        <f t="shared" si="38"/>
        <v>0</v>
      </c>
      <c r="M150" s="21">
        <f t="shared" si="39"/>
        <v>0</v>
      </c>
      <c r="N150" s="22">
        <f t="shared" si="40"/>
        <v>0</v>
      </c>
      <c r="O150" s="46">
        <f t="shared" si="34"/>
        <v>0</v>
      </c>
      <c r="P150" s="14"/>
      <c r="Q150" s="13"/>
    </row>
    <row r="151" spans="1:17" ht="15" customHeight="1" x14ac:dyDescent="0.2">
      <c r="A151" s="13"/>
      <c r="B151" s="528" t="str">
        <f>CONCATENATE("August ",$B$140)</f>
        <v>August Jahr</v>
      </c>
      <c r="C151" s="529"/>
      <c r="D151" s="530"/>
      <c r="E151" s="38">
        <v>0</v>
      </c>
      <c r="F151" s="39"/>
      <c r="G151" s="39"/>
      <c r="H151" s="39"/>
      <c r="I151" s="40">
        <f t="shared" si="35"/>
        <v>0</v>
      </c>
      <c r="J151" s="21">
        <f t="shared" si="36"/>
        <v>0</v>
      </c>
      <c r="K151" s="21">
        <f t="shared" si="37"/>
        <v>0</v>
      </c>
      <c r="L151" s="21">
        <f t="shared" si="38"/>
        <v>0</v>
      </c>
      <c r="M151" s="21">
        <f t="shared" si="39"/>
        <v>0</v>
      </c>
      <c r="N151" s="22">
        <f t="shared" si="40"/>
        <v>0</v>
      </c>
      <c r="O151" s="46">
        <f t="shared" si="34"/>
        <v>0</v>
      </c>
      <c r="P151" s="14"/>
      <c r="Q151" s="13"/>
    </row>
    <row r="152" spans="1:17" ht="15" customHeight="1" x14ac:dyDescent="0.2">
      <c r="A152" s="13"/>
      <c r="B152" s="528" t="str">
        <f>CONCATENATE("September ",$B$140)</f>
        <v>September Jahr</v>
      </c>
      <c r="C152" s="529"/>
      <c r="D152" s="530"/>
      <c r="E152" s="38">
        <v>0</v>
      </c>
      <c r="F152" s="39"/>
      <c r="G152" s="39"/>
      <c r="H152" s="39"/>
      <c r="I152" s="40">
        <f t="shared" si="35"/>
        <v>0</v>
      </c>
      <c r="J152" s="21">
        <f t="shared" si="36"/>
        <v>0</v>
      </c>
      <c r="K152" s="21">
        <f t="shared" si="37"/>
        <v>0</v>
      </c>
      <c r="L152" s="21">
        <f t="shared" si="38"/>
        <v>0</v>
      </c>
      <c r="M152" s="21">
        <f t="shared" si="39"/>
        <v>0</v>
      </c>
      <c r="N152" s="22">
        <f t="shared" si="40"/>
        <v>0</v>
      </c>
      <c r="O152" s="46">
        <f t="shared" si="34"/>
        <v>0</v>
      </c>
      <c r="P152" s="14"/>
      <c r="Q152" s="13"/>
    </row>
    <row r="153" spans="1:17" ht="15" customHeight="1" x14ac:dyDescent="0.2">
      <c r="A153" s="13"/>
      <c r="B153" s="528" t="str">
        <f>CONCATENATE("Oktober ",$B$140)</f>
        <v>Oktober Jahr</v>
      </c>
      <c r="C153" s="529"/>
      <c r="D153" s="530"/>
      <c r="E153" s="38">
        <v>0</v>
      </c>
      <c r="F153" s="39"/>
      <c r="G153" s="39"/>
      <c r="H153" s="39"/>
      <c r="I153" s="40">
        <f t="shared" si="35"/>
        <v>0</v>
      </c>
      <c r="J153" s="21">
        <f t="shared" si="36"/>
        <v>0</v>
      </c>
      <c r="K153" s="21">
        <f t="shared" si="37"/>
        <v>0</v>
      </c>
      <c r="L153" s="21">
        <f t="shared" si="38"/>
        <v>0</v>
      </c>
      <c r="M153" s="21">
        <f t="shared" si="39"/>
        <v>0</v>
      </c>
      <c r="N153" s="22">
        <f t="shared" si="40"/>
        <v>0</v>
      </c>
      <c r="O153" s="46">
        <f t="shared" si="34"/>
        <v>0</v>
      </c>
      <c r="P153" s="14"/>
      <c r="Q153" s="13"/>
    </row>
    <row r="154" spans="1:17" ht="15" customHeight="1" x14ac:dyDescent="0.2">
      <c r="A154" s="13"/>
      <c r="B154" s="528" t="str">
        <f>CONCATENATE("November ",$B$140)</f>
        <v>November Jahr</v>
      </c>
      <c r="C154" s="529"/>
      <c r="D154" s="530"/>
      <c r="E154" s="38">
        <v>0</v>
      </c>
      <c r="F154" s="39"/>
      <c r="G154" s="39"/>
      <c r="H154" s="39"/>
      <c r="I154" s="40">
        <f t="shared" si="35"/>
        <v>0</v>
      </c>
      <c r="J154" s="21">
        <f t="shared" si="36"/>
        <v>0</v>
      </c>
      <c r="K154" s="21">
        <f t="shared" si="37"/>
        <v>0</v>
      </c>
      <c r="L154" s="21">
        <f t="shared" si="38"/>
        <v>0</v>
      </c>
      <c r="M154" s="21">
        <f t="shared" si="39"/>
        <v>0</v>
      </c>
      <c r="N154" s="22">
        <f t="shared" si="40"/>
        <v>0</v>
      </c>
      <c r="O154" s="46">
        <f t="shared" si="34"/>
        <v>0</v>
      </c>
      <c r="P154" s="14"/>
      <c r="Q154" s="13"/>
    </row>
    <row r="155" spans="1:17" ht="15" customHeight="1" x14ac:dyDescent="0.2">
      <c r="A155" s="13"/>
      <c r="B155" s="528" t="str">
        <f>CONCATENATE("Jahressonderzahlung ",$B$140)</f>
        <v>Jahressonderzahlung Jahr</v>
      </c>
      <c r="C155" s="529"/>
      <c r="D155" s="530"/>
      <c r="E155" s="38">
        <v>0</v>
      </c>
      <c r="F155" s="39"/>
      <c r="G155" s="39"/>
      <c r="H155" s="39"/>
      <c r="I155" s="40">
        <f>SUM(E155:H155)</f>
        <v>0</v>
      </c>
      <c r="J155" s="21">
        <f t="shared" si="36"/>
        <v>0</v>
      </c>
      <c r="K155" s="21">
        <f t="shared" si="37"/>
        <v>0</v>
      </c>
      <c r="L155" s="21">
        <f t="shared" si="38"/>
        <v>0</v>
      </c>
      <c r="M155" s="21">
        <f t="shared" si="39"/>
        <v>0</v>
      </c>
      <c r="N155" s="22">
        <f>ROUND($I155*$O$107,2)</f>
        <v>0</v>
      </c>
      <c r="O155" s="46">
        <f t="shared" si="34"/>
        <v>0</v>
      </c>
      <c r="P155" s="14"/>
      <c r="Q155" s="13"/>
    </row>
    <row r="156" spans="1:17" ht="15" customHeight="1" x14ac:dyDescent="0.2">
      <c r="A156" s="13"/>
      <c r="B156" s="528" t="str">
        <f>CONCATENATE("Dezember ",$B$140)</f>
        <v>Dezember Jahr</v>
      </c>
      <c r="C156" s="529"/>
      <c r="D156" s="530"/>
      <c r="E156" s="38">
        <v>0</v>
      </c>
      <c r="F156" s="39"/>
      <c r="G156" s="39"/>
      <c r="H156" s="39"/>
      <c r="I156" s="40">
        <f t="shared" ref="I156:I157" si="41">SUM(E156:H156)</f>
        <v>0</v>
      </c>
      <c r="J156" s="21">
        <f t="shared" si="36"/>
        <v>0</v>
      </c>
      <c r="K156" s="21">
        <f t="shared" si="37"/>
        <v>0</v>
      </c>
      <c r="L156" s="21">
        <f t="shared" si="38"/>
        <v>0</v>
      </c>
      <c r="M156" s="21">
        <f t="shared" si="39"/>
        <v>0</v>
      </c>
      <c r="N156" s="22">
        <f t="shared" si="40"/>
        <v>0</v>
      </c>
      <c r="O156" s="46">
        <f t="shared" si="34"/>
        <v>0</v>
      </c>
      <c r="P156" s="14"/>
      <c r="Q156" s="13"/>
    </row>
    <row r="157" spans="1:17" ht="15" customHeight="1" x14ac:dyDescent="0.2">
      <c r="A157" s="13"/>
      <c r="B157" s="528" t="str">
        <f>CONCATENATE("Leistungsentgelt ",$B$140)</f>
        <v>Leistungsentgelt Jahr</v>
      </c>
      <c r="C157" s="529"/>
      <c r="D157" s="530"/>
      <c r="E157" s="38">
        <v>0</v>
      </c>
      <c r="F157" s="39"/>
      <c r="G157" s="39"/>
      <c r="H157" s="39"/>
      <c r="I157" s="40">
        <f t="shared" si="41"/>
        <v>0</v>
      </c>
      <c r="J157" s="21">
        <f t="shared" si="36"/>
        <v>0</v>
      </c>
      <c r="K157" s="21">
        <f t="shared" si="37"/>
        <v>0</v>
      </c>
      <c r="L157" s="21">
        <f t="shared" si="38"/>
        <v>0</v>
      </c>
      <c r="M157" s="21">
        <f t="shared" si="39"/>
        <v>0</v>
      </c>
      <c r="N157" s="22">
        <f>ROUND($I157*$O$107,2)</f>
        <v>0</v>
      </c>
      <c r="O157" s="46">
        <f t="shared" si="34"/>
        <v>0</v>
      </c>
      <c r="P157" s="14"/>
      <c r="Q157" s="13"/>
    </row>
    <row r="158" spans="1:17" ht="15" customHeight="1" thickBot="1" x14ac:dyDescent="0.25">
      <c r="A158" s="13"/>
      <c r="B158" s="531" t="str">
        <f>CONCATENATE("gesamt ",$B$140)</f>
        <v>gesamt Jahr</v>
      </c>
      <c r="C158" s="532"/>
      <c r="D158" s="533"/>
      <c r="E158" s="23">
        <f t="shared" ref="E158:N158" si="42">SUM(E144:E157)</f>
        <v>0</v>
      </c>
      <c r="F158" s="24">
        <f t="shared" si="42"/>
        <v>0</v>
      </c>
      <c r="G158" s="24">
        <f t="shared" si="42"/>
        <v>0</v>
      </c>
      <c r="H158" s="24">
        <f t="shared" si="42"/>
        <v>0</v>
      </c>
      <c r="I158" s="24">
        <f t="shared" si="42"/>
        <v>0</v>
      </c>
      <c r="J158" s="24">
        <f t="shared" si="42"/>
        <v>0</v>
      </c>
      <c r="K158" s="24">
        <f t="shared" si="42"/>
        <v>0</v>
      </c>
      <c r="L158" s="24">
        <f t="shared" si="42"/>
        <v>0</v>
      </c>
      <c r="M158" s="24">
        <f t="shared" si="42"/>
        <v>0</v>
      </c>
      <c r="N158" s="44">
        <f t="shared" si="42"/>
        <v>0</v>
      </c>
      <c r="O158" s="49">
        <f t="shared" si="34"/>
        <v>0</v>
      </c>
      <c r="P158" s="14"/>
      <c r="Q158" s="13"/>
    </row>
    <row r="159" spans="1:17" ht="15" customHeight="1" x14ac:dyDescent="0.2">
      <c r="A159" s="13"/>
      <c r="B159" s="11" t="s">
        <v>284</v>
      </c>
      <c r="C159" s="261"/>
      <c r="D159" s="261"/>
      <c r="E159" s="261"/>
      <c r="G159" s="261"/>
      <c r="H159" s="261"/>
      <c r="I159" s="261"/>
      <c r="J159" s="261"/>
      <c r="K159" s="261"/>
      <c r="L159" s="541" t="str">
        <f>CONCATENATE("Berufsgenossenschaft ",$B$140)</f>
        <v>Berufsgenossenschaft Jahr</v>
      </c>
      <c r="M159" s="542"/>
      <c r="N159" s="543"/>
      <c r="O159" s="47">
        <v>0</v>
      </c>
      <c r="P159" s="14"/>
      <c r="Q159" s="13"/>
    </row>
    <row r="160" spans="1:17" ht="15" customHeight="1" thickBot="1" x14ac:dyDescent="0.25">
      <c r="A160" s="13"/>
      <c r="B160" s="11" t="s">
        <v>281</v>
      </c>
      <c r="C160" s="261"/>
      <c r="D160" s="261"/>
      <c r="E160" s="261"/>
      <c r="F160" s="261"/>
      <c r="G160" s="261"/>
      <c r="H160" s="11" t="s">
        <v>282</v>
      </c>
      <c r="I160" s="261"/>
      <c r="J160" s="261"/>
      <c r="K160" s="261"/>
      <c r="L160" s="544" t="str">
        <f>CONCATENATE("Personalausgaben ",$B$140)</f>
        <v>Personalausgaben Jahr</v>
      </c>
      <c r="M160" s="545"/>
      <c r="N160" s="546"/>
      <c r="O160" s="48">
        <f>SUM(O158:O159)</f>
        <v>0</v>
      </c>
      <c r="P160" s="14"/>
      <c r="Q160" s="13"/>
    </row>
    <row r="161" spans="2:15" ht="15" customHeight="1" thickBot="1" x14ac:dyDescent="0.25"/>
    <row r="162" spans="2:15" ht="15" customHeight="1" x14ac:dyDescent="0.2">
      <c r="B162" s="506" t="s">
        <v>182</v>
      </c>
      <c r="C162" s="507"/>
      <c r="D162" s="507"/>
      <c r="E162" s="507"/>
      <c r="F162" s="507"/>
      <c r="G162" s="507"/>
      <c r="H162" s="507"/>
      <c r="I162" s="507"/>
      <c r="J162" s="507"/>
      <c r="K162" s="507"/>
      <c r="L162" s="507"/>
      <c r="M162" s="507"/>
      <c r="N162" s="507"/>
      <c r="O162" s="508"/>
    </row>
    <row r="163" spans="2:15" ht="15" customHeight="1" thickBot="1" x14ac:dyDescent="0.25">
      <c r="B163" s="509"/>
      <c r="C163" s="510"/>
      <c r="D163" s="510"/>
      <c r="E163" s="510"/>
      <c r="F163" s="510"/>
      <c r="G163" s="510"/>
      <c r="H163" s="510"/>
      <c r="I163" s="510"/>
      <c r="J163" s="510"/>
      <c r="K163" s="510"/>
      <c r="L163" s="510"/>
      <c r="M163" s="510"/>
      <c r="N163" s="510"/>
      <c r="O163" s="511"/>
    </row>
    <row r="164" spans="2:15" ht="15" customHeight="1" thickBot="1" x14ac:dyDescent="0.25">
      <c r="B164" s="512" t="s">
        <v>106</v>
      </c>
      <c r="C164" s="513"/>
      <c r="D164" s="514"/>
      <c r="E164" s="518" t="s">
        <v>105</v>
      </c>
      <c r="F164" s="518" t="s">
        <v>278</v>
      </c>
      <c r="G164" s="518" t="s">
        <v>279</v>
      </c>
      <c r="H164" s="520" t="s">
        <v>280</v>
      </c>
      <c r="I164" s="522" t="s">
        <v>107</v>
      </c>
      <c r="J164" s="524" t="s">
        <v>87</v>
      </c>
      <c r="K164" s="525"/>
      <c r="L164" s="525"/>
      <c r="M164" s="525"/>
      <c r="N164" s="525"/>
      <c r="O164" s="526" t="s">
        <v>66</v>
      </c>
    </row>
    <row r="165" spans="2:15" ht="15" customHeight="1" thickBot="1" x14ac:dyDescent="0.25">
      <c r="B165" s="515"/>
      <c r="C165" s="516"/>
      <c r="D165" s="517"/>
      <c r="E165" s="519"/>
      <c r="F165" s="519"/>
      <c r="G165" s="519"/>
      <c r="H165" s="521"/>
      <c r="I165" s="523"/>
      <c r="J165" s="10" t="s">
        <v>101</v>
      </c>
      <c r="K165" s="10" t="s">
        <v>102</v>
      </c>
      <c r="L165" s="10" t="s">
        <v>103</v>
      </c>
      <c r="M165" s="10" t="s">
        <v>104</v>
      </c>
      <c r="N165" s="41" t="s">
        <v>165</v>
      </c>
      <c r="O165" s="527"/>
    </row>
    <row r="166" spans="2:15" ht="15" customHeight="1" x14ac:dyDescent="0.2">
      <c r="B166" s="614" t="str">
        <f>CONCATENATE("Januar ",$B$162)</f>
        <v>Januar Jahr</v>
      </c>
      <c r="C166" s="615"/>
      <c r="D166" s="616"/>
      <c r="E166" s="35">
        <v>0</v>
      </c>
      <c r="F166" s="36"/>
      <c r="G166" s="36"/>
      <c r="H166" s="36"/>
      <c r="I166" s="37">
        <f>SUM(E166:H166)</f>
        <v>0</v>
      </c>
      <c r="J166" s="19">
        <f>ROUND($I166*$O$102,2)</f>
        <v>0</v>
      </c>
      <c r="K166" s="19">
        <f>ROUND($I166*$O$103,2)</f>
        <v>0</v>
      </c>
      <c r="L166" s="19">
        <f>ROUND($I166*$O$104,2)</f>
        <v>0</v>
      </c>
      <c r="M166" s="19">
        <f>ROUND($I166*$O$105,2)</f>
        <v>0</v>
      </c>
      <c r="N166" s="20">
        <f>ROUND($I166*$O$107,2)+ROUND($I166*$O$108,2)+ROUND($I166*$O$109,2)+ROUND($I166*$O$110,2)</f>
        <v>0</v>
      </c>
      <c r="O166" s="45">
        <f t="shared" ref="O166:O180" si="43">SUM(E166:H166)+SUM(J166:N166)</f>
        <v>0</v>
      </c>
    </row>
    <row r="167" spans="2:15" ht="15" customHeight="1" x14ac:dyDescent="0.2">
      <c r="B167" s="528" t="str">
        <f>CONCATENATE("Februar ",$B$162)</f>
        <v>Februar Jahr</v>
      </c>
      <c r="C167" s="529"/>
      <c r="D167" s="530"/>
      <c r="E167" s="38">
        <v>0</v>
      </c>
      <c r="F167" s="39"/>
      <c r="G167" s="39"/>
      <c r="H167" s="39"/>
      <c r="I167" s="40">
        <f t="shared" ref="I167:I176" si="44">SUM(E167:H167)</f>
        <v>0</v>
      </c>
      <c r="J167" s="21">
        <f t="shared" ref="J167:J179" si="45">ROUND($I167*$O$102,2)</f>
        <v>0</v>
      </c>
      <c r="K167" s="21">
        <f t="shared" ref="K167:K179" si="46">ROUND($I167*$O$103,2)</f>
        <v>0</v>
      </c>
      <c r="L167" s="21">
        <f t="shared" ref="L167:L179" si="47">ROUND($I167*$O$104,2)</f>
        <v>0</v>
      </c>
      <c r="M167" s="21">
        <f t="shared" ref="M167:M179" si="48">ROUND($I167*$O$105,2)</f>
        <v>0</v>
      </c>
      <c r="N167" s="22">
        <f t="shared" ref="N167:N178" si="49">ROUND($I167*$O$107,2)+ROUND($I167*$O$108,2)+ROUND($I167*$O$109,2)+ROUND($I167*$O$110,2)</f>
        <v>0</v>
      </c>
      <c r="O167" s="46">
        <f t="shared" si="43"/>
        <v>0</v>
      </c>
    </row>
    <row r="168" spans="2:15" ht="15" customHeight="1" x14ac:dyDescent="0.2">
      <c r="B168" s="528" t="str">
        <f>CONCATENATE("März ",$B$162)</f>
        <v>März Jahr</v>
      </c>
      <c r="C168" s="529"/>
      <c r="D168" s="530"/>
      <c r="E168" s="38">
        <v>0</v>
      </c>
      <c r="F168" s="39"/>
      <c r="G168" s="39"/>
      <c r="H168" s="39"/>
      <c r="I168" s="40">
        <f t="shared" si="44"/>
        <v>0</v>
      </c>
      <c r="J168" s="21">
        <f t="shared" si="45"/>
        <v>0</v>
      </c>
      <c r="K168" s="21">
        <f t="shared" si="46"/>
        <v>0</v>
      </c>
      <c r="L168" s="21">
        <f t="shared" si="47"/>
        <v>0</v>
      </c>
      <c r="M168" s="21">
        <f t="shared" si="48"/>
        <v>0</v>
      </c>
      <c r="N168" s="22">
        <f t="shared" si="49"/>
        <v>0</v>
      </c>
      <c r="O168" s="46">
        <f t="shared" si="43"/>
        <v>0</v>
      </c>
    </row>
    <row r="169" spans="2:15" ht="15" customHeight="1" x14ac:dyDescent="0.2">
      <c r="B169" s="528" t="str">
        <f>CONCATENATE("April ",$B$162)</f>
        <v>April Jahr</v>
      </c>
      <c r="C169" s="529"/>
      <c r="D169" s="530"/>
      <c r="E169" s="38">
        <v>0</v>
      </c>
      <c r="F169" s="39"/>
      <c r="G169" s="39"/>
      <c r="H169" s="39"/>
      <c r="I169" s="40">
        <f t="shared" si="44"/>
        <v>0</v>
      </c>
      <c r="J169" s="21">
        <f t="shared" si="45"/>
        <v>0</v>
      </c>
      <c r="K169" s="21">
        <f t="shared" si="46"/>
        <v>0</v>
      </c>
      <c r="L169" s="21">
        <f t="shared" si="47"/>
        <v>0</v>
      </c>
      <c r="M169" s="21">
        <f t="shared" si="48"/>
        <v>0</v>
      </c>
      <c r="N169" s="22">
        <f t="shared" si="49"/>
        <v>0</v>
      </c>
      <c r="O169" s="46">
        <f t="shared" si="43"/>
        <v>0</v>
      </c>
    </row>
    <row r="170" spans="2:15" ht="15" customHeight="1" x14ac:dyDescent="0.2">
      <c r="B170" s="528" t="str">
        <f>CONCATENATE("Mai ",$B$162)</f>
        <v>Mai Jahr</v>
      </c>
      <c r="C170" s="529"/>
      <c r="D170" s="530"/>
      <c r="E170" s="38">
        <v>0</v>
      </c>
      <c r="F170" s="39"/>
      <c r="G170" s="39"/>
      <c r="H170" s="39"/>
      <c r="I170" s="40">
        <f t="shared" si="44"/>
        <v>0</v>
      </c>
      <c r="J170" s="21">
        <f t="shared" si="45"/>
        <v>0</v>
      </c>
      <c r="K170" s="21">
        <f t="shared" si="46"/>
        <v>0</v>
      </c>
      <c r="L170" s="21">
        <f t="shared" si="47"/>
        <v>0</v>
      </c>
      <c r="M170" s="21">
        <f t="shared" si="48"/>
        <v>0</v>
      </c>
      <c r="N170" s="22">
        <f t="shared" si="49"/>
        <v>0</v>
      </c>
      <c r="O170" s="46">
        <f t="shared" si="43"/>
        <v>0</v>
      </c>
    </row>
    <row r="171" spans="2:15" ht="15" customHeight="1" x14ac:dyDescent="0.2">
      <c r="B171" s="528" t="str">
        <f>CONCATENATE("Juni ",$B$162)</f>
        <v>Juni Jahr</v>
      </c>
      <c r="C171" s="529"/>
      <c r="D171" s="530"/>
      <c r="E171" s="38">
        <v>0</v>
      </c>
      <c r="F171" s="39"/>
      <c r="G171" s="39"/>
      <c r="H171" s="39"/>
      <c r="I171" s="40">
        <f t="shared" si="44"/>
        <v>0</v>
      </c>
      <c r="J171" s="21">
        <f t="shared" si="45"/>
        <v>0</v>
      </c>
      <c r="K171" s="21">
        <f t="shared" si="46"/>
        <v>0</v>
      </c>
      <c r="L171" s="21">
        <f t="shared" si="47"/>
        <v>0</v>
      </c>
      <c r="M171" s="21">
        <f t="shared" si="48"/>
        <v>0</v>
      </c>
      <c r="N171" s="22">
        <f t="shared" si="49"/>
        <v>0</v>
      </c>
      <c r="O171" s="46">
        <f t="shared" si="43"/>
        <v>0</v>
      </c>
    </row>
    <row r="172" spans="2:15" ht="15" customHeight="1" x14ac:dyDescent="0.2">
      <c r="B172" s="528" t="str">
        <f>CONCATENATE("Juli ",$B$162)</f>
        <v>Juli Jahr</v>
      </c>
      <c r="C172" s="529"/>
      <c r="D172" s="530"/>
      <c r="E172" s="38">
        <v>0</v>
      </c>
      <c r="F172" s="39"/>
      <c r="G172" s="39"/>
      <c r="H172" s="39"/>
      <c r="I172" s="40">
        <f t="shared" si="44"/>
        <v>0</v>
      </c>
      <c r="J172" s="21">
        <f t="shared" si="45"/>
        <v>0</v>
      </c>
      <c r="K172" s="21">
        <f t="shared" si="46"/>
        <v>0</v>
      </c>
      <c r="L172" s="21">
        <f t="shared" si="47"/>
        <v>0</v>
      </c>
      <c r="M172" s="21">
        <f t="shared" si="48"/>
        <v>0</v>
      </c>
      <c r="N172" s="22">
        <f t="shared" si="49"/>
        <v>0</v>
      </c>
      <c r="O172" s="46">
        <f t="shared" si="43"/>
        <v>0</v>
      </c>
    </row>
    <row r="173" spans="2:15" ht="15" customHeight="1" x14ac:dyDescent="0.2">
      <c r="B173" s="528" t="str">
        <f>CONCATENATE("August ",$B$162)</f>
        <v>August Jahr</v>
      </c>
      <c r="C173" s="529"/>
      <c r="D173" s="530"/>
      <c r="E173" s="38">
        <v>0</v>
      </c>
      <c r="F173" s="39"/>
      <c r="G173" s="39"/>
      <c r="H173" s="39"/>
      <c r="I173" s="40">
        <f t="shared" si="44"/>
        <v>0</v>
      </c>
      <c r="J173" s="21">
        <f t="shared" si="45"/>
        <v>0</v>
      </c>
      <c r="K173" s="21">
        <f t="shared" si="46"/>
        <v>0</v>
      </c>
      <c r="L173" s="21">
        <f t="shared" si="47"/>
        <v>0</v>
      </c>
      <c r="M173" s="21">
        <f t="shared" si="48"/>
        <v>0</v>
      </c>
      <c r="N173" s="22">
        <f t="shared" si="49"/>
        <v>0</v>
      </c>
      <c r="O173" s="46">
        <f t="shared" si="43"/>
        <v>0</v>
      </c>
    </row>
    <row r="174" spans="2:15" ht="15" customHeight="1" x14ac:dyDescent="0.2">
      <c r="B174" s="528" t="str">
        <f>CONCATENATE("September ",$B$162)</f>
        <v>September Jahr</v>
      </c>
      <c r="C174" s="529"/>
      <c r="D174" s="530"/>
      <c r="E174" s="38">
        <v>0</v>
      </c>
      <c r="F174" s="39"/>
      <c r="G174" s="39"/>
      <c r="H174" s="39"/>
      <c r="I174" s="40">
        <f t="shared" si="44"/>
        <v>0</v>
      </c>
      <c r="J174" s="21">
        <f t="shared" si="45"/>
        <v>0</v>
      </c>
      <c r="K174" s="21">
        <f t="shared" si="46"/>
        <v>0</v>
      </c>
      <c r="L174" s="21">
        <f t="shared" si="47"/>
        <v>0</v>
      </c>
      <c r="M174" s="21">
        <f t="shared" si="48"/>
        <v>0</v>
      </c>
      <c r="N174" s="22">
        <f t="shared" si="49"/>
        <v>0</v>
      </c>
      <c r="O174" s="46">
        <f t="shared" si="43"/>
        <v>0</v>
      </c>
    </row>
    <row r="175" spans="2:15" ht="15" customHeight="1" x14ac:dyDescent="0.2">
      <c r="B175" s="528" t="str">
        <f>CONCATENATE("Oktober ",$B$162)</f>
        <v>Oktober Jahr</v>
      </c>
      <c r="C175" s="529"/>
      <c r="D175" s="530"/>
      <c r="E175" s="38">
        <v>0</v>
      </c>
      <c r="F175" s="39"/>
      <c r="G175" s="39"/>
      <c r="H175" s="39"/>
      <c r="I175" s="40">
        <f t="shared" si="44"/>
        <v>0</v>
      </c>
      <c r="J175" s="21">
        <f t="shared" si="45"/>
        <v>0</v>
      </c>
      <c r="K175" s="21">
        <f t="shared" si="46"/>
        <v>0</v>
      </c>
      <c r="L175" s="21">
        <f t="shared" si="47"/>
        <v>0</v>
      </c>
      <c r="M175" s="21">
        <f t="shared" si="48"/>
        <v>0</v>
      </c>
      <c r="N175" s="22">
        <f t="shared" si="49"/>
        <v>0</v>
      </c>
      <c r="O175" s="46">
        <f t="shared" si="43"/>
        <v>0</v>
      </c>
    </row>
    <row r="176" spans="2:15" ht="15" customHeight="1" x14ac:dyDescent="0.2">
      <c r="B176" s="528" t="str">
        <f>CONCATENATE("November ",$B$162)</f>
        <v>November Jahr</v>
      </c>
      <c r="C176" s="529"/>
      <c r="D176" s="530"/>
      <c r="E176" s="38">
        <v>0</v>
      </c>
      <c r="F176" s="39"/>
      <c r="G176" s="39"/>
      <c r="H176" s="39"/>
      <c r="I176" s="40">
        <f t="shared" si="44"/>
        <v>0</v>
      </c>
      <c r="J176" s="21">
        <f t="shared" si="45"/>
        <v>0</v>
      </c>
      <c r="K176" s="21">
        <f t="shared" si="46"/>
        <v>0</v>
      </c>
      <c r="L176" s="21">
        <f t="shared" si="47"/>
        <v>0</v>
      </c>
      <c r="M176" s="21">
        <f t="shared" si="48"/>
        <v>0</v>
      </c>
      <c r="N176" s="22">
        <f t="shared" si="49"/>
        <v>0</v>
      </c>
      <c r="O176" s="46">
        <f t="shared" si="43"/>
        <v>0</v>
      </c>
    </row>
    <row r="177" spans="1:17" ht="15" customHeight="1" x14ac:dyDescent="0.2">
      <c r="B177" s="528" t="str">
        <f>CONCATENATE("Jahressonderzahlung ",$B$162)</f>
        <v>Jahressonderzahlung Jahr</v>
      </c>
      <c r="C177" s="529"/>
      <c r="D177" s="530"/>
      <c r="E177" s="38">
        <v>0</v>
      </c>
      <c r="F177" s="39"/>
      <c r="G177" s="39"/>
      <c r="H177" s="39"/>
      <c r="I177" s="40">
        <f>SUM(E177:H177)</f>
        <v>0</v>
      </c>
      <c r="J177" s="21">
        <f t="shared" si="45"/>
        <v>0</v>
      </c>
      <c r="K177" s="21">
        <f t="shared" si="46"/>
        <v>0</v>
      </c>
      <c r="L177" s="21">
        <f t="shared" si="47"/>
        <v>0</v>
      </c>
      <c r="M177" s="21">
        <f t="shared" si="48"/>
        <v>0</v>
      </c>
      <c r="N177" s="22">
        <f>ROUND($I177*$O$107,2)</f>
        <v>0</v>
      </c>
      <c r="O177" s="46">
        <f t="shared" si="43"/>
        <v>0</v>
      </c>
    </row>
    <row r="178" spans="1:17" ht="15" customHeight="1" x14ac:dyDescent="0.2">
      <c r="B178" s="528" t="str">
        <f>CONCATENATE("Dezember ",$B$162)</f>
        <v>Dezember Jahr</v>
      </c>
      <c r="C178" s="529"/>
      <c r="D178" s="530"/>
      <c r="E178" s="38">
        <v>0</v>
      </c>
      <c r="F178" s="39"/>
      <c r="G178" s="39"/>
      <c r="H178" s="39"/>
      <c r="I178" s="40">
        <f t="shared" ref="I178:I179" si="50">SUM(E178:H178)</f>
        <v>0</v>
      </c>
      <c r="J178" s="21">
        <f t="shared" si="45"/>
        <v>0</v>
      </c>
      <c r="K178" s="21">
        <f t="shared" si="46"/>
        <v>0</v>
      </c>
      <c r="L178" s="21">
        <f t="shared" si="47"/>
        <v>0</v>
      </c>
      <c r="M178" s="21">
        <f t="shared" si="48"/>
        <v>0</v>
      </c>
      <c r="N178" s="22">
        <f t="shared" si="49"/>
        <v>0</v>
      </c>
      <c r="O178" s="46">
        <f t="shared" si="43"/>
        <v>0</v>
      </c>
    </row>
    <row r="179" spans="1:17" ht="15" customHeight="1" x14ac:dyDescent="0.2">
      <c r="B179" s="528" t="str">
        <f>CONCATENATE("Leistungsentgelt ",$B$162)</f>
        <v>Leistungsentgelt Jahr</v>
      </c>
      <c r="C179" s="529"/>
      <c r="D179" s="530"/>
      <c r="E179" s="38">
        <v>0</v>
      </c>
      <c r="F179" s="39"/>
      <c r="G179" s="39"/>
      <c r="H179" s="39"/>
      <c r="I179" s="40">
        <f t="shared" si="50"/>
        <v>0</v>
      </c>
      <c r="J179" s="21">
        <f t="shared" si="45"/>
        <v>0</v>
      </c>
      <c r="K179" s="21">
        <f t="shared" si="46"/>
        <v>0</v>
      </c>
      <c r="L179" s="21">
        <f t="shared" si="47"/>
        <v>0</v>
      </c>
      <c r="M179" s="21">
        <f t="shared" si="48"/>
        <v>0</v>
      </c>
      <c r="N179" s="22">
        <f>ROUND($I179*$O$107,2)</f>
        <v>0</v>
      </c>
      <c r="O179" s="46">
        <f t="shared" si="43"/>
        <v>0</v>
      </c>
    </row>
    <row r="180" spans="1:17" ht="15" customHeight="1" thickBot="1" x14ac:dyDescent="0.25">
      <c r="B180" s="531" t="str">
        <f>CONCATENATE("gesamt ",$B$162)</f>
        <v>gesamt Jahr</v>
      </c>
      <c r="C180" s="532"/>
      <c r="D180" s="533"/>
      <c r="E180" s="23">
        <f t="shared" ref="E180:N180" si="51">SUM(E166:E179)</f>
        <v>0</v>
      </c>
      <c r="F180" s="24">
        <f t="shared" si="51"/>
        <v>0</v>
      </c>
      <c r="G180" s="24">
        <f t="shared" si="51"/>
        <v>0</v>
      </c>
      <c r="H180" s="24">
        <f t="shared" si="51"/>
        <v>0</v>
      </c>
      <c r="I180" s="24">
        <f t="shared" si="51"/>
        <v>0</v>
      </c>
      <c r="J180" s="24">
        <f t="shared" si="51"/>
        <v>0</v>
      </c>
      <c r="K180" s="24">
        <f t="shared" si="51"/>
        <v>0</v>
      </c>
      <c r="L180" s="24">
        <f t="shared" si="51"/>
        <v>0</v>
      </c>
      <c r="M180" s="24">
        <f t="shared" si="51"/>
        <v>0</v>
      </c>
      <c r="N180" s="44">
        <f t="shared" si="51"/>
        <v>0</v>
      </c>
      <c r="O180" s="49">
        <f t="shared" si="43"/>
        <v>0</v>
      </c>
    </row>
    <row r="181" spans="1:17" ht="15" customHeight="1" x14ac:dyDescent="0.2">
      <c r="B181" s="11" t="s">
        <v>284</v>
      </c>
      <c r="C181" s="261"/>
      <c r="D181" s="261"/>
      <c r="E181" s="261"/>
      <c r="G181" s="261"/>
      <c r="H181" s="261"/>
      <c r="I181" s="261"/>
      <c r="J181" s="261"/>
      <c r="K181" s="261"/>
      <c r="L181" s="541" t="str">
        <f>CONCATENATE("Berufsgenossenschaft ",$B$162)</f>
        <v>Berufsgenossenschaft Jahr</v>
      </c>
      <c r="M181" s="542"/>
      <c r="N181" s="543"/>
      <c r="O181" s="47">
        <v>0</v>
      </c>
    </row>
    <row r="182" spans="1:17" ht="15" customHeight="1" thickBot="1" x14ac:dyDescent="0.25">
      <c r="B182" s="11" t="s">
        <v>281</v>
      </c>
      <c r="C182" s="261"/>
      <c r="D182" s="261"/>
      <c r="E182" s="261"/>
      <c r="F182" s="261"/>
      <c r="G182" s="261"/>
      <c r="H182" s="11" t="s">
        <v>282</v>
      </c>
      <c r="I182" s="261"/>
      <c r="J182" s="261"/>
      <c r="K182" s="261"/>
      <c r="L182" s="544" t="str">
        <f>CONCATENATE("Personalausgaben ",$B$162)</f>
        <v>Personalausgaben Jahr</v>
      </c>
      <c r="M182" s="545"/>
      <c r="N182" s="546"/>
      <c r="O182" s="48">
        <f>SUM(O180:O181)</f>
        <v>0</v>
      </c>
    </row>
    <row r="183" spans="1:17" ht="15" customHeight="1" thickBot="1" x14ac:dyDescent="0.25">
      <c r="A183" s="13"/>
      <c r="B183" s="534" t="s">
        <v>81</v>
      </c>
      <c r="C183" s="535"/>
      <c r="D183" s="535"/>
      <c r="E183" s="535"/>
      <c r="F183" s="535"/>
      <c r="G183" s="535"/>
      <c r="H183" s="535"/>
      <c r="I183" s="536" t="str">
        <f>IF(E187&lt;&gt;0,E187,"")</f>
        <v>MA 3</v>
      </c>
      <c r="J183" s="536"/>
      <c r="K183" s="536"/>
      <c r="L183" s="536"/>
      <c r="M183" s="536"/>
      <c r="N183" s="536"/>
      <c r="O183" s="537"/>
      <c r="P183" s="17"/>
      <c r="Q183" s="13"/>
    </row>
    <row r="184" spans="1:17" ht="15" customHeight="1" x14ac:dyDescent="0.2">
      <c r="A184" s="13"/>
      <c r="B184" s="570" t="s">
        <v>283</v>
      </c>
      <c r="C184" s="571"/>
      <c r="D184" s="571"/>
      <c r="E184" s="571"/>
      <c r="F184" s="571"/>
      <c r="G184" s="571"/>
      <c r="H184" s="571"/>
      <c r="I184" s="571"/>
      <c r="J184" s="571"/>
      <c r="K184" s="571"/>
      <c r="L184" s="571"/>
      <c r="M184" s="571"/>
      <c r="N184" s="571"/>
      <c r="O184" s="572"/>
      <c r="P184" s="18"/>
      <c r="Q184" s="13"/>
    </row>
    <row r="185" spans="1:17" ht="15" customHeight="1" thickBot="1" x14ac:dyDescent="0.25">
      <c r="A185" s="13"/>
      <c r="B185" s="573" t="s">
        <v>129</v>
      </c>
      <c r="C185" s="574"/>
      <c r="D185" s="574"/>
      <c r="E185" s="574"/>
      <c r="F185" s="574"/>
      <c r="G185" s="574"/>
      <c r="H185" s="574"/>
      <c r="I185" s="574"/>
      <c r="J185" s="574"/>
      <c r="K185" s="574"/>
      <c r="L185" s="574"/>
      <c r="M185" s="574"/>
      <c r="N185" s="574"/>
      <c r="O185" s="575"/>
      <c r="P185" s="18"/>
      <c r="Q185" s="13"/>
    </row>
    <row r="186" spans="1:17" ht="15" customHeight="1" thickBot="1" x14ac:dyDescent="0.25">
      <c r="A186" s="13"/>
      <c r="B186" s="13"/>
      <c r="C186" s="13"/>
      <c r="D186" s="13"/>
      <c r="E186" s="13"/>
      <c r="F186" s="13"/>
      <c r="G186" s="13"/>
      <c r="H186" s="13"/>
      <c r="I186" s="13"/>
      <c r="J186" s="13"/>
      <c r="K186" s="13"/>
      <c r="L186" s="13"/>
      <c r="M186" s="13"/>
      <c r="N186" s="13"/>
      <c r="O186" s="13"/>
      <c r="P186" s="14"/>
      <c r="Q186" s="13"/>
    </row>
    <row r="187" spans="1:17" ht="15" customHeight="1" x14ac:dyDescent="0.2">
      <c r="A187" s="13"/>
      <c r="B187" s="586" t="s">
        <v>82</v>
      </c>
      <c r="C187" s="587"/>
      <c r="D187" s="588"/>
      <c r="E187" s="582" t="s">
        <v>194</v>
      </c>
      <c r="F187" s="583"/>
      <c r="G187" s="583"/>
      <c r="H187" s="584"/>
      <c r="I187" s="589" t="s">
        <v>85</v>
      </c>
      <c r="J187" s="590"/>
      <c r="K187" s="591"/>
      <c r="L187" s="552"/>
      <c r="M187" s="595"/>
      <c r="N187" s="595"/>
      <c r="O187" s="553"/>
      <c r="P187" s="15"/>
      <c r="Q187" s="13"/>
    </row>
    <row r="188" spans="1:17" ht="15" customHeight="1" x14ac:dyDescent="0.2">
      <c r="A188" s="13"/>
      <c r="B188" s="579" t="s">
        <v>83</v>
      </c>
      <c r="C188" s="580"/>
      <c r="D188" s="581"/>
      <c r="E188" s="558"/>
      <c r="F188" s="559"/>
      <c r="G188" s="559"/>
      <c r="H188" s="560"/>
      <c r="I188" s="592"/>
      <c r="J188" s="593"/>
      <c r="K188" s="594"/>
      <c r="L188" s="596"/>
      <c r="M188" s="597"/>
      <c r="N188" s="597"/>
      <c r="O188" s="598"/>
      <c r="P188" s="15"/>
      <c r="Q188" s="13"/>
    </row>
    <row r="189" spans="1:17" ht="15" customHeight="1" thickBot="1" x14ac:dyDescent="0.25">
      <c r="A189" s="13"/>
      <c r="B189" s="576" t="s">
        <v>84</v>
      </c>
      <c r="C189" s="577"/>
      <c r="D189" s="578"/>
      <c r="E189" s="585"/>
      <c r="F189" s="574"/>
      <c r="G189" s="574"/>
      <c r="H189" s="575"/>
      <c r="I189" s="561" t="s">
        <v>86</v>
      </c>
      <c r="J189" s="562"/>
      <c r="K189" s="563"/>
      <c r="L189" s="564"/>
      <c r="M189" s="565"/>
      <c r="N189" s="565"/>
      <c r="O189" s="566"/>
      <c r="P189" s="15"/>
      <c r="Q189" s="13"/>
    </row>
    <row r="190" spans="1:17" ht="15" customHeight="1" thickBot="1" x14ac:dyDescent="0.25">
      <c r="A190" s="13"/>
      <c r="B190" s="13"/>
      <c r="C190" s="13"/>
      <c r="D190" s="13"/>
      <c r="E190" s="13"/>
      <c r="F190" s="13"/>
      <c r="G190" s="13"/>
      <c r="H190" s="13"/>
      <c r="I190" s="13"/>
      <c r="J190" s="13"/>
      <c r="K190" s="13"/>
      <c r="L190" s="13"/>
      <c r="M190" s="13"/>
      <c r="N190" s="13"/>
      <c r="O190" s="13"/>
      <c r="P190" s="14"/>
      <c r="Q190" s="13"/>
    </row>
    <row r="191" spans="1:17" ht="15" customHeight="1" thickBot="1" x14ac:dyDescent="0.25">
      <c r="A191" s="13"/>
      <c r="B191" s="567" t="s">
        <v>96</v>
      </c>
      <c r="C191" s="568"/>
      <c r="D191" s="569"/>
      <c r="E191" s="599"/>
      <c r="F191" s="600"/>
      <c r="G191" s="600"/>
      <c r="H191" s="600"/>
      <c r="I191" s="600"/>
      <c r="J191" s="600"/>
      <c r="K191" s="601"/>
      <c r="L191" s="13"/>
      <c r="M191" s="603" t="s">
        <v>87</v>
      </c>
      <c r="N191" s="604"/>
      <c r="O191" s="12">
        <f>SUM(O192:O195)</f>
        <v>0.19600000000000001</v>
      </c>
      <c r="P191" s="15"/>
      <c r="Q191" s="13"/>
    </row>
    <row r="192" spans="1:17" ht="15" customHeight="1" thickBot="1" x14ac:dyDescent="0.25">
      <c r="A192" s="13"/>
      <c r="B192" s="611" t="s">
        <v>265</v>
      </c>
      <c r="C192" s="612"/>
      <c r="D192" s="612"/>
      <c r="E192" s="612"/>
      <c r="F192" s="612"/>
      <c r="G192" s="612"/>
      <c r="H192" s="612"/>
      <c r="I192" s="612"/>
      <c r="J192" s="613"/>
      <c r="K192" s="116">
        <v>0</v>
      </c>
      <c r="L192" s="13"/>
      <c r="M192" s="605" t="s">
        <v>88</v>
      </c>
      <c r="N192" s="606"/>
      <c r="O192" s="145">
        <v>7.2999999999999995E-2</v>
      </c>
      <c r="P192" s="15"/>
      <c r="Q192" s="13"/>
    </row>
    <row r="193" spans="1:17" ht="15" customHeight="1" thickBot="1" x14ac:dyDescent="0.25">
      <c r="A193" s="13"/>
      <c r="L193" s="13"/>
      <c r="M193" s="607" t="s">
        <v>89</v>
      </c>
      <c r="N193" s="608"/>
      <c r="O193" s="25">
        <v>1.7000000000000001E-2</v>
      </c>
      <c r="P193" s="15"/>
      <c r="Q193" s="13"/>
    </row>
    <row r="194" spans="1:17" ht="15" customHeight="1" thickBot="1" x14ac:dyDescent="0.25">
      <c r="A194" s="13"/>
      <c r="B194" s="567" t="s">
        <v>97</v>
      </c>
      <c r="C194" s="568"/>
      <c r="D194" s="569"/>
      <c r="E194" s="27"/>
      <c r="F194" s="27"/>
      <c r="G194" s="27"/>
      <c r="H194" s="27"/>
      <c r="I194" s="27"/>
      <c r="J194" s="27"/>
      <c r="K194" s="28"/>
      <c r="L194" s="13"/>
      <c r="M194" s="607" t="s">
        <v>90</v>
      </c>
      <c r="N194" s="608"/>
      <c r="O194" s="245">
        <v>1.2999999999999999E-2</v>
      </c>
      <c r="P194" s="15"/>
      <c r="Q194" s="13"/>
    </row>
    <row r="195" spans="1:17" ht="15" customHeight="1" thickBot="1" x14ac:dyDescent="0.25">
      <c r="A195" s="13"/>
      <c r="B195" s="237" t="s">
        <v>100</v>
      </c>
      <c r="C195" s="238"/>
      <c r="D195" s="239"/>
      <c r="E195" s="29"/>
      <c r="F195" s="29"/>
      <c r="G195" s="29"/>
      <c r="H195" s="29"/>
      <c r="I195" s="29"/>
      <c r="J195" s="29"/>
      <c r="K195" s="30"/>
      <c r="L195" s="13"/>
      <c r="M195" s="609" t="s">
        <v>91</v>
      </c>
      <c r="N195" s="610"/>
      <c r="O195" s="246">
        <v>9.2999999999999999E-2</v>
      </c>
      <c r="P195" s="15"/>
      <c r="Q195" s="13"/>
    </row>
    <row r="196" spans="1:17" ht="15" customHeight="1" thickBot="1" x14ac:dyDescent="0.25">
      <c r="A196" s="13"/>
      <c r="B196" s="228" t="s">
        <v>98</v>
      </c>
      <c r="C196" s="229"/>
      <c r="D196" s="230"/>
      <c r="E196" s="31"/>
      <c r="F196" s="31"/>
      <c r="G196" s="31"/>
      <c r="H196" s="31"/>
      <c r="I196" s="31"/>
      <c r="J196" s="31"/>
      <c r="K196" s="32"/>
      <c r="L196" s="13"/>
      <c r="M196" s="603" t="s">
        <v>165</v>
      </c>
      <c r="N196" s="604"/>
      <c r="O196" s="12">
        <f>SUM(O197:O200)</f>
        <v>5.9999999999999995E-4</v>
      </c>
      <c r="P196" s="15"/>
      <c r="Q196" s="13"/>
    </row>
    <row r="197" spans="1:17" ht="15" customHeight="1" thickBot="1" x14ac:dyDescent="0.25">
      <c r="A197" s="13"/>
      <c r="B197" s="231" t="s">
        <v>99</v>
      </c>
      <c r="C197" s="232"/>
      <c r="D197" s="233"/>
      <c r="E197" s="33">
        <v>1000</v>
      </c>
      <c r="F197" s="33"/>
      <c r="G197" s="33"/>
      <c r="H197" s="33"/>
      <c r="I197" s="33"/>
      <c r="J197" s="33"/>
      <c r="K197" s="34"/>
      <c r="L197" s="13"/>
      <c r="M197" s="112" t="s">
        <v>92</v>
      </c>
      <c r="N197" s="113"/>
      <c r="O197" s="111">
        <v>5.9999999999999995E-4</v>
      </c>
      <c r="P197" s="15"/>
      <c r="Q197" s="13"/>
    </row>
    <row r="198" spans="1:17" ht="15" customHeight="1" thickBot="1" x14ac:dyDescent="0.25">
      <c r="A198" s="13"/>
      <c r="B198" s="234" t="s">
        <v>202</v>
      </c>
      <c r="C198" s="235"/>
      <c r="D198" s="235"/>
      <c r="E198" s="235"/>
      <c r="F198" s="235"/>
      <c r="G198" s="235"/>
      <c r="H198" s="235"/>
      <c r="I198" s="235"/>
      <c r="J198" s="235"/>
      <c r="K198" s="236"/>
      <c r="L198" s="13"/>
      <c r="M198" s="225" t="s">
        <v>93</v>
      </c>
      <c r="N198" s="226"/>
      <c r="O198" s="111">
        <v>0</v>
      </c>
      <c r="P198" s="15"/>
      <c r="Q198" s="13"/>
    </row>
    <row r="199" spans="1:17" ht="15" customHeight="1" x14ac:dyDescent="0.2">
      <c r="A199" s="13"/>
      <c r="B199" s="237" t="s">
        <v>100</v>
      </c>
      <c r="C199" s="238"/>
      <c r="D199" s="239"/>
      <c r="E199" s="29"/>
      <c r="F199" s="29"/>
      <c r="G199" s="29"/>
      <c r="H199" s="29"/>
      <c r="I199" s="29"/>
      <c r="J199" s="29"/>
      <c r="K199" s="30"/>
      <c r="L199" s="13"/>
      <c r="M199" s="547" t="s">
        <v>94</v>
      </c>
      <c r="N199" s="548"/>
      <c r="O199" s="25">
        <v>0</v>
      </c>
      <c r="P199" s="15"/>
      <c r="Q199" s="13"/>
    </row>
    <row r="200" spans="1:17" ht="15" customHeight="1" thickBot="1" x14ac:dyDescent="0.25">
      <c r="A200" s="13"/>
      <c r="B200" s="228" t="s">
        <v>98</v>
      </c>
      <c r="C200" s="229"/>
      <c r="D200" s="230"/>
      <c r="E200" s="31"/>
      <c r="F200" s="31"/>
      <c r="G200" s="31"/>
      <c r="H200" s="31"/>
      <c r="I200" s="31"/>
      <c r="J200" s="31"/>
      <c r="K200" s="32"/>
      <c r="L200" s="13"/>
      <c r="M200" s="504" t="s">
        <v>166</v>
      </c>
      <c r="N200" s="505"/>
      <c r="O200" s="26">
        <v>0</v>
      </c>
      <c r="P200" s="14"/>
      <c r="Q200" s="13"/>
    </row>
    <row r="201" spans="1:17" ht="15" customHeight="1" thickBot="1" x14ac:dyDescent="0.25">
      <c r="A201" s="13"/>
      <c r="B201" s="231" t="s">
        <v>99</v>
      </c>
      <c r="C201" s="232"/>
      <c r="D201" s="233"/>
      <c r="E201" s="33"/>
      <c r="F201" s="33"/>
      <c r="G201" s="33"/>
      <c r="H201" s="33"/>
      <c r="I201" s="33"/>
      <c r="J201" s="33"/>
      <c r="K201" s="34"/>
      <c r="L201" s="13"/>
      <c r="M201" s="13"/>
      <c r="N201" s="13"/>
      <c r="O201" s="13"/>
      <c r="P201" s="14"/>
      <c r="Q201" s="13"/>
    </row>
    <row r="202" spans="1:17" ht="15" customHeight="1" thickBot="1" x14ac:dyDescent="0.25">
      <c r="A202" s="13"/>
      <c r="L202" s="13"/>
      <c r="M202" s="549" t="s">
        <v>95</v>
      </c>
      <c r="N202" s="552"/>
      <c r="O202" s="553"/>
      <c r="P202" s="15"/>
      <c r="Q202" s="13"/>
    </row>
    <row r="203" spans="1:17" ht="15" customHeight="1" thickBot="1" x14ac:dyDescent="0.25">
      <c r="A203" s="13"/>
      <c r="B203" s="567" t="s">
        <v>97</v>
      </c>
      <c r="C203" s="568"/>
      <c r="D203" s="569"/>
      <c r="E203" s="27"/>
      <c r="F203" s="27"/>
      <c r="G203" s="27"/>
      <c r="H203" s="27"/>
      <c r="I203" s="27"/>
      <c r="J203" s="27"/>
      <c r="K203" s="28"/>
      <c r="L203" s="13"/>
      <c r="M203" s="550"/>
      <c r="N203" s="554"/>
      <c r="O203" s="555"/>
      <c r="P203" s="15"/>
      <c r="Q203" s="13"/>
    </row>
    <row r="204" spans="1:17" ht="15" customHeight="1" x14ac:dyDescent="0.2">
      <c r="A204" s="13"/>
      <c r="B204" s="250" t="s">
        <v>176</v>
      </c>
      <c r="C204" s="247"/>
      <c r="D204" s="247"/>
      <c r="E204" s="248">
        <v>0</v>
      </c>
      <c r="F204" s="248">
        <v>0</v>
      </c>
      <c r="G204" s="248">
        <v>0</v>
      </c>
      <c r="H204" s="248">
        <v>0</v>
      </c>
      <c r="I204" s="248">
        <v>0</v>
      </c>
      <c r="J204" s="248">
        <v>0</v>
      </c>
      <c r="K204" s="249">
        <v>0</v>
      </c>
      <c r="L204" s="13"/>
      <c r="M204" s="550"/>
      <c r="N204" s="554"/>
      <c r="O204" s="555"/>
      <c r="P204" s="15"/>
      <c r="Q204" s="13"/>
    </row>
    <row r="205" spans="1:17" ht="15" customHeight="1" thickBot="1" x14ac:dyDescent="0.25">
      <c r="A205" s="13"/>
      <c r="B205" s="240" t="s">
        <v>177</v>
      </c>
      <c r="C205" s="232"/>
      <c r="D205" s="233"/>
      <c r="E205" s="115">
        <v>0</v>
      </c>
      <c r="F205" s="115">
        <v>0</v>
      </c>
      <c r="G205" s="115">
        <v>0</v>
      </c>
      <c r="H205" s="115">
        <v>0</v>
      </c>
      <c r="I205" s="115">
        <v>0</v>
      </c>
      <c r="J205" s="115">
        <v>0</v>
      </c>
      <c r="K205" s="116">
        <v>0</v>
      </c>
      <c r="L205" s="13"/>
      <c r="M205" s="551"/>
      <c r="N205" s="556"/>
      <c r="O205" s="557"/>
      <c r="P205" s="15"/>
      <c r="Q205" s="13"/>
    </row>
    <row r="206" spans="1:17" ht="15" customHeight="1" thickBot="1" x14ac:dyDescent="0.25">
      <c r="A206" s="13"/>
      <c r="B206" s="13"/>
      <c r="C206" s="13"/>
      <c r="D206" s="13"/>
      <c r="E206" s="13"/>
      <c r="F206" s="13"/>
      <c r="G206" s="13"/>
      <c r="H206" s="13"/>
      <c r="I206" s="13"/>
      <c r="J206" s="13"/>
      <c r="K206" s="13"/>
      <c r="L206" s="13"/>
      <c r="M206" s="13"/>
      <c r="N206" s="13"/>
      <c r="O206" s="13"/>
      <c r="P206" s="14"/>
      <c r="Q206" s="13"/>
    </row>
    <row r="207" spans="1:17" ht="15" customHeight="1" x14ac:dyDescent="0.2">
      <c r="A207" s="13"/>
      <c r="B207" s="506">
        <v>2024</v>
      </c>
      <c r="C207" s="507"/>
      <c r="D207" s="507"/>
      <c r="E207" s="507"/>
      <c r="F207" s="507"/>
      <c r="G207" s="507"/>
      <c r="H207" s="507"/>
      <c r="I207" s="507"/>
      <c r="J207" s="507"/>
      <c r="K207" s="507"/>
      <c r="L207" s="507"/>
      <c r="M207" s="507"/>
      <c r="N207" s="507"/>
      <c r="O207" s="508"/>
      <c r="P207" s="14"/>
      <c r="Q207" s="13"/>
    </row>
    <row r="208" spans="1:17" ht="15" customHeight="1" thickBot="1" x14ac:dyDescent="0.25">
      <c r="A208" s="13"/>
      <c r="B208" s="509"/>
      <c r="C208" s="510"/>
      <c r="D208" s="510"/>
      <c r="E208" s="510"/>
      <c r="F208" s="510"/>
      <c r="G208" s="510"/>
      <c r="H208" s="510"/>
      <c r="I208" s="510"/>
      <c r="J208" s="510"/>
      <c r="K208" s="510"/>
      <c r="L208" s="510"/>
      <c r="M208" s="510"/>
      <c r="N208" s="510"/>
      <c r="O208" s="511"/>
      <c r="P208" s="14"/>
      <c r="Q208" s="13"/>
    </row>
    <row r="209" spans="1:17" ht="15" customHeight="1" thickBot="1" x14ac:dyDescent="0.25">
      <c r="A209" s="13"/>
      <c r="B209" s="512" t="s">
        <v>106</v>
      </c>
      <c r="C209" s="513"/>
      <c r="D209" s="514"/>
      <c r="E209" s="518" t="s">
        <v>105</v>
      </c>
      <c r="F209" s="518" t="s">
        <v>278</v>
      </c>
      <c r="G209" s="518" t="s">
        <v>279</v>
      </c>
      <c r="H209" s="520" t="s">
        <v>280</v>
      </c>
      <c r="I209" s="522" t="s">
        <v>107</v>
      </c>
      <c r="J209" s="524" t="s">
        <v>87</v>
      </c>
      <c r="K209" s="525"/>
      <c r="L209" s="525"/>
      <c r="M209" s="525"/>
      <c r="N209" s="525"/>
      <c r="O209" s="526" t="s">
        <v>66</v>
      </c>
      <c r="P209" s="14"/>
      <c r="Q209" s="13"/>
    </row>
    <row r="210" spans="1:17" ht="15" customHeight="1" thickBot="1" x14ac:dyDescent="0.25">
      <c r="A210" s="13"/>
      <c r="B210" s="515"/>
      <c r="C210" s="516"/>
      <c r="D210" s="517"/>
      <c r="E210" s="519"/>
      <c r="F210" s="519"/>
      <c r="G210" s="519"/>
      <c r="H210" s="521"/>
      <c r="I210" s="523"/>
      <c r="J210" s="10" t="s">
        <v>101</v>
      </c>
      <c r="K210" s="10" t="s">
        <v>102</v>
      </c>
      <c r="L210" s="10" t="s">
        <v>103</v>
      </c>
      <c r="M210" s="10" t="s">
        <v>104</v>
      </c>
      <c r="N210" s="41" t="s">
        <v>165</v>
      </c>
      <c r="O210" s="527"/>
      <c r="P210" s="16"/>
      <c r="Q210" s="13"/>
    </row>
    <row r="211" spans="1:17" ht="15" customHeight="1" x14ac:dyDescent="0.2">
      <c r="A211" s="13"/>
      <c r="B211" s="614" t="str">
        <f>CONCATENATE("Januar ",$B$207)</f>
        <v>Januar 2024</v>
      </c>
      <c r="C211" s="615"/>
      <c r="D211" s="616"/>
      <c r="E211" s="35">
        <f>E197</f>
        <v>1000</v>
      </c>
      <c r="F211" s="36"/>
      <c r="G211" s="36"/>
      <c r="H211" s="36"/>
      <c r="I211" s="37">
        <f t="shared" ref="I211:I224" si="52">SUM(E211:H211)</f>
        <v>1000</v>
      </c>
      <c r="J211" s="19">
        <f t="shared" ref="J211:J224" si="53">ROUND($I211*$O$12,2)</f>
        <v>73</v>
      </c>
      <c r="K211" s="19">
        <f t="shared" ref="K211:K224" si="54">ROUND($I211*$O$13,2)</f>
        <v>17</v>
      </c>
      <c r="L211" s="19">
        <f t="shared" ref="L211:L224" si="55">ROUND($I211*$O$14,2)</f>
        <v>13</v>
      </c>
      <c r="M211" s="19">
        <f t="shared" ref="M211:M224" si="56">ROUND($I211*$O$15,2)</f>
        <v>93</v>
      </c>
      <c r="N211" s="42">
        <f t="shared" ref="N211:N221" si="57">ROUND($I211*$O$17,2)+ROUND($I211*$O$18,2)+ROUND($I211*$O$19,2)+ROUND($I211*$O$20,2)</f>
        <v>0.6</v>
      </c>
      <c r="O211" s="45">
        <f t="shared" ref="O211:O225" si="58">SUM(E211:H211)+SUM(J211:N211)</f>
        <v>1196.5999999999999</v>
      </c>
      <c r="P211" s="14"/>
      <c r="Q211" s="13"/>
    </row>
    <row r="212" spans="1:17" ht="15" customHeight="1" x14ac:dyDescent="0.2">
      <c r="A212" s="13"/>
      <c r="B212" s="528" t="str">
        <f>CONCATENATE("Februar ",$B$207)</f>
        <v>Februar 2024</v>
      </c>
      <c r="C212" s="529"/>
      <c r="D212" s="530"/>
      <c r="E212" s="38">
        <v>0</v>
      </c>
      <c r="F212" s="39"/>
      <c r="G212" s="39"/>
      <c r="H212" s="39"/>
      <c r="I212" s="40">
        <f t="shared" si="52"/>
        <v>0</v>
      </c>
      <c r="J212" s="21">
        <f t="shared" si="53"/>
        <v>0</v>
      </c>
      <c r="K212" s="21">
        <f t="shared" si="54"/>
        <v>0</v>
      </c>
      <c r="L212" s="21">
        <f t="shared" si="55"/>
        <v>0</v>
      </c>
      <c r="M212" s="21">
        <f t="shared" si="56"/>
        <v>0</v>
      </c>
      <c r="N212" s="43">
        <f t="shared" si="57"/>
        <v>0</v>
      </c>
      <c r="O212" s="46">
        <f t="shared" si="58"/>
        <v>0</v>
      </c>
      <c r="P212" s="14"/>
      <c r="Q212" s="13"/>
    </row>
    <row r="213" spans="1:17" ht="15" customHeight="1" x14ac:dyDescent="0.2">
      <c r="A213" s="13"/>
      <c r="B213" s="528" t="str">
        <f>CONCATENATE("März ",$B$207)</f>
        <v>März 2024</v>
      </c>
      <c r="C213" s="529"/>
      <c r="D213" s="530"/>
      <c r="E213" s="38">
        <v>0</v>
      </c>
      <c r="F213" s="39"/>
      <c r="G213" s="39"/>
      <c r="H213" s="39"/>
      <c r="I213" s="40">
        <f t="shared" si="52"/>
        <v>0</v>
      </c>
      <c r="J213" s="21">
        <f t="shared" si="53"/>
        <v>0</v>
      </c>
      <c r="K213" s="21">
        <f t="shared" si="54"/>
        <v>0</v>
      </c>
      <c r="L213" s="21">
        <f t="shared" si="55"/>
        <v>0</v>
      </c>
      <c r="M213" s="21">
        <f t="shared" si="56"/>
        <v>0</v>
      </c>
      <c r="N213" s="43">
        <f t="shared" si="57"/>
        <v>0</v>
      </c>
      <c r="O213" s="46">
        <f t="shared" si="58"/>
        <v>0</v>
      </c>
      <c r="P213" s="14"/>
      <c r="Q213" s="13"/>
    </row>
    <row r="214" spans="1:17" ht="15" customHeight="1" x14ac:dyDescent="0.2">
      <c r="A214" s="13"/>
      <c r="B214" s="528" t="str">
        <f>CONCATENATE("April ",$B$207)</f>
        <v>April 2024</v>
      </c>
      <c r="C214" s="529"/>
      <c r="D214" s="530"/>
      <c r="E214" s="38">
        <v>0</v>
      </c>
      <c r="F214" s="39"/>
      <c r="G214" s="39"/>
      <c r="H214" s="39"/>
      <c r="I214" s="40">
        <f t="shared" si="52"/>
        <v>0</v>
      </c>
      <c r="J214" s="21">
        <f t="shared" si="53"/>
        <v>0</v>
      </c>
      <c r="K214" s="21">
        <f t="shared" si="54"/>
        <v>0</v>
      </c>
      <c r="L214" s="21">
        <f t="shared" si="55"/>
        <v>0</v>
      </c>
      <c r="M214" s="21">
        <f t="shared" si="56"/>
        <v>0</v>
      </c>
      <c r="N214" s="43">
        <f t="shared" si="57"/>
        <v>0</v>
      </c>
      <c r="O214" s="46">
        <f t="shared" si="58"/>
        <v>0</v>
      </c>
      <c r="P214" s="14"/>
      <c r="Q214" s="13"/>
    </row>
    <row r="215" spans="1:17" ht="15" customHeight="1" x14ac:dyDescent="0.2">
      <c r="A215" s="13"/>
      <c r="B215" s="528" t="str">
        <f>CONCATENATE("Mai ",$B$207)</f>
        <v>Mai 2024</v>
      </c>
      <c r="C215" s="529"/>
      <c r="D215" s="530"/>
      <c r="E215" s="38">
        <v>0</v>
      </c>
      <c r="F215" s="39"/>
      <c r="G215" s="39"/>
      <c r="H215" s="39"/>
      <c r="I215" s="40">
        <f t="shared" si="52"/>
        <v>0</v>
      </c>
      <c r="J215" s="21">
        <f t="shared" si="53"/>
        <v>0</v>
      </c>
      <c r="K215" s="21">
        <f t="shared" si="54"/>
        <v>0</v>
      </c>
      <c r="L215" s="21">
        <f t="shared" si="55"/>
        <v>0</v>
      </c>
      <c r="M215" s="21">
        <f t="shared" si="56"/>
        <v>0</v>
      </c>
      <c r="N215" s="43">
        <f t="shared" si="57"/>
        <v>0</v>
      </c>
      <c r="O215" s="46">
        <f t="shared" si="58"/>
        <v>0</v>
      </c>
      <c r="P215" s="14"/>
      <c r="Q215" s="13"/>
    </row>
    <row r="216" spans="1:17" ht="15" customHeight="1" x14ac:dyDescent="0.2">
      <c r="A216" s="13"/>
      <c r="B216" s="528" t="str">
        <f>CONCATENATE("Juni ",$B$207)</f>
        <v>Juni 2024</v>
      </c>
      <c r="C216" s="529"/>
      <c r="D216" s="530"/>
      <c r="E216" s="38">
        <v>0</v>
      </c>
      <c r="F216" s="39"/>
      <c r="G216" s="39"/>
      <c r="H216" s="39"/>
      <c r="I216" s="40">
        <f t="shared" si="52"/>
        <v>0</v>
      </c>
      <c r="J216" s="21">
        <f t="shared" si="53"/>
        <v>0</v>
      </c>
      <c r="K216" s="21">
        <f t="shared" si="54"/>
        <v>0</v>
      </c>
      <c r="L216" s="21">
        <f t="shared" si="55"/>
        <v>0</v>
      </c>
      <c r="M216" s="21">
        <f t="shared" si="56"/>
        <v>0</v>
      </c>
      <c r="N216" s="43">
        <f t="shared" si="57"/>
        <v>0</v>
      </c>
      <c r="O216" s="46">
        <f t="shared" si="58"/>
        <v>0</v>
      </c>
      <c r="P216" s="14"/>
      <c r="Q216" s="13"/>
    </row>
    <row r="217" spans="1:17" ht="15" customHeight="1" x14ac:dyDescent="0.2">
      <c r="A217" s="13"/>
      <c r="B217" s="528" t="str">
        <f>CONCATENATE("Juli ",$B$207)</f>
        <v>Juli 2024</v>
      </c>
      <c r="C217" s="529"/>
      <c r="D217" s="530"/>
      <c r="E217" s="38">
        <v>0</v>
      </c>
      <c r="F217" s="39"/>
      <c r="G217" s="39"/>
      <c r="H217" s="39"/>
      <c r="I217" s="40">
        <f t="shared" si="52"/>
        <v>0</v>
      </c>
      <c r="J217" s="21">
        <f t="shared" si="53"/>
        <v>0</v>
      </c>
      <c r="K217" s="21">
        <f t="shared" si="54"/>
        <v>0</v>
      </c>
      <c r="L217" s="21">
        <f t="shared" si="55"/>
        <v>0</v>
      </c>
      <c r="M217" s="21">
        <f t="shared" si="56"/>
        <v>0</v>
      </c>
      <c r="N217" s="43">
        <f t="shared" si="57"/>
        <v>0</v>
      </c>
      <c r="O217" s="46">
        <f t="shared" si="58"/>
        <v>0</v>
      </c>
      <c r="P217" s="14"/>
      <c r="Q217" s="13"/>
    </row>
    <row r="218" spans="1:17" ht="15" customHeight="1" x14ac:dyDescent="0.2">
      <c r="A218" s="13"/>
      <c r="B218" s="528" t="str">
        <f>CONCATENATE("August ",$B$207)</f>
        <v>August 2024</v>
      </c>
      <c r="C218" s="529"/>
      <c r="D218" s="530"/>
      <c r="E218" s="38">
        <v>0</v>
      </c>
      <c r="F218" s="39"/>
      <c r="G218" s="39"/>
      <c r="H218" s="39"/>
      <c r="I218" s="40">
        <f t="shared" si="52"/>
        <v>0</v>
      </c>
      <c r="J218" s="21">
        <f t="shared" si="53"/>
        <v>0</v>
      </c>
      <c r="K218" s="21">
        <f t="shared" si="54"/>
        <v>0</v>
      </c>
      <c r="L218" s="21">
        <f t="shared" si="55"/>
        <v>0</v>
      </c>
      <c r="M218" s="21">
        <f t="shared" si="56"/>
        <v>0</v>
      </c>
      <c r="N218" s="43">
        <f t="shared" si="57"/>
        <v>0</v>
      </c>
      <c r="O218" s="46">
        <f t="shared" si="58"/>
        <v>0</v>
      </c>
      <c r="P218" s="14"/>
      <c r="Q218" s="13"/>
    </row>
    <row r="219" spans="1:17" ht="15" customHeight="1" x14ac:dyDescent="0.2">
      <c r="A219" s="13"/>
      <c r="B219" s="528" t="str">
        <f>CONCATENATE("September ",$B$207)</f>
        <v>September 2024</v>
      </c>
      <c r="C219" s="529"/>
      <c r="D219" s="530"/>
      <c r="E219" s="38">
        <v>0</v>
      </c>
      <c r="F219" s="39"/>
      <c r="G219" s="39"/>
      <c r="H219" s="39"/>
      <c r="I219" s="40">
        <f t="shared" si="52"/>
        <v>0</v>
      </c>
      <c r="J219" s="21">
        <f t="shared" si="53"/>
        <v>0</v>
      </c>
      <c r="K219" s="21">
        <f t="shared" si="54"/>
        <v>0</v>
      </c>
      <c r="L219" s="21">
        <f t="shared" si="55"/>
        <v>0</v>
      </c>
      <c r="M219" s="21">
        <f t="shared" si="56"/>
        <v>0</v>
      </c>
      <c r="N219" s="43">
        <f t="shared" si="57"/>
        <v>0</v>
      </c>
      <c r="O219" s="46">
        <f t="shared" si="58"/>
        <v>0</v>
      </c>
      <c r="P219" s="14"/>
      <c r="Q219" s="13"/>
    </row>
    <row r="220" spans="1:17" ht="15" customHeight="1" x14ac:dyDescent="0.2">
      <c r="A220" s="13"/>
      <c r="B220" s="528" t="str">
        <f>CONCATENATE("Oktober ",$B$207)</f>
        <v>Oktober 2024</v>
      </c>
      <c r="C220" s="529"/>
      <c r="D220" s="530"/>
      <c r="E220" s="38">
        <v>0</v>
      </c>
      <c r="F220" s="39"/>
      <c r="G220" s="39"/>
      <c r="H220" s="39"/>
      <c r="I220" s="40">
        <f t="shared" si="52"/>
        <v>0</v>
      </c>
      <c r="J220" s="21">
        <f t="shared" si="53"/>
        <v>0</v>
      </c>
      <c r="K220" s="21">
        <f t="shared" si="54"/>
        <v>0</v>
      </c>
      <c r="L220" s="21">
        <f t="shared" si="55"/>
        <v>0</v>
      </c>
      <c r="M220" s="21">
        <f t="shared" si="56"/>
        <v>0</v>
      </c>
      <c r="N220" s="43">
        <f t="shared" si="57"/>
        <v>0</v>
      </c>
      <c r="O220" s="46">
        <f t="shared" si="58"/>
        <v>0</v>
      </c>
      <c r="P220" s="14"/>
      <c r="Q220" s="13"/>
    </row>
    <row r="221" spans="1:17" ht="15" customHeight="1" x14ac:dyDescent="0.2">
      <c r="A221" s="13"/>
      <c r="B221" s="528" t="str">
        <f>CONCATENATE("November ",$B$207)</f>
        <v>November 2024</v>
      </c>
      <c r="C221" s="529"/>
      <c r="D221" s="530"/>
      <c r="E221" s="38">
        <v>0</v>
      </c>
      <c r="F221" s="39"/>
      <c r="G221" s="39"/>
      <c r="H221" s="39"/>
      <c r="I221" s="40">
        <f t="shared" si="52"/>
        <v>0</v>
      </c>
      <c r="J221" s="21">
        <f t="shared" si="53"/>
        <v>0</v>
      </c>
      <c r="K221" s="21">
        <f t="shared" si="54"/>
        <v>0</v>
      </c>
      <c r="L221" s="21">
        <f t="shared" si="55"/>
        <v>0</v>
      </c>
      <c r="M221" s="21">
        <f t="shared" si="56"/>
        <v>0</v>
      </c>
      <c r="N221" s="43">
        <f t="shared" si="57"/>
        <v>0</v>
      </c>
      <c r="O221" s="46">
        <f t="shared" si="58"/>
        <v>0</v>
      </c>
      <c r="P221" s="14"/>
      <c r="Q221" s="13"/>
    </row>
    <row r="222" spans="1:17" ht="15" customHeight="1" x14ac:dyDescent="0.2">
      <c r="A222" s="13"/>
      <c r="B222" s="528" t="str">
        <f>CONCATENATE("Jahressonderzahlung ",$B$207)</f>
        <v>Jahressonderzahlung 2024</v>
      </c>
      <c r="C222" s="529"/>
      <c r="D222" s="530"/>
      <c r="E222" s="38">
        <v>0</v>
      </c>
      <c r="F222" s="39"/>
      <c r="G222" s="39"/>
      <c r="H222" s="39"/>
      <c r="I222" s="40">
        <f t="shared" si="52"/>
        <v>0</v>
      </c>
      <c r="J222" s="21">
        <f t="shared" si="53"/>
        <v>0</v>
      </c>
      <c r="K222" s="21">
        <f t="shared" si="54"/>
        <v>0</v>
      </c>
      <c r="L222" s="21">
        <f t="shared" si="55"/>
        <v>0</v>
      </c>
      <c r="M222" s="21">
        <f t="shared" si="56"/>
        <v>0</v>
      </c>
      <c r="N222" s="43">
        <f>ROUND($I222*$O$17,2)</f>
        <v>0</v>
      </c>
      <c r="O222" s="46">
        <f t="shared" si="58"/>
        <v>0</v>
      </c>
      <c r="P222" s="14"/>
      <c r="Q222" s="13"/>
    </row>
    <row r="223" spans="1:17" ht="15" customHeight="1" x14ac:dyDescent="0.2">
      <c r="A223" s="13"/>
      <c r="B223" s="528" t="str">
        <f>CONCATENATE("Dezember ",$B$207)</f>
        <v>Dezember 2024</v>
      </c>
      <c r="C223" s="529"/>
      <c r="D223" s="530"/>
      <c r="E223" s="38">
        <v>0</v>
      </c>
      <c r="F223" s="39"/>
      <c r="G223" s="39"/>
      <c r="H223" s="39"/>
      <c r="I223" s="40">
        <f t="shared" si="52"/>
        <v>0</v>
      </c>
      <c r="J223" s="21">
        <f t="shared" si="53"/>
        <v>0</v>
      </c>
      <c r="K223" s="21">
        <f t="shared" si="54"/>
        <v>0</v>
      </c>
      <c r="L223" s="21">
        <f t="shared" si="55"/>
        <v>0</v>
      </c>
      <c r="M223" s="21">
        <f t="shared" si="56"/>
        <v>0</v>
      </c>
      <c r="N223" s="43">
        <f t="shared" ref="N223" si="59">ROUND($I223*$O$17,2)+ROUND($I223*$O$18,2)+ROUND($I223*$O$19,2)+ROUND($I223*$O$20,2)</f>
        <v>0</v>
      </c>
      <c r="O223" s="46">
        <f t="shared" si="58"/>
        <v>0</v>
      </c>
      <c r="P223" s="14"/>
      <c r="Q223" s="13"/>
    </row>
    <row r="224" spans="1:17" ht="15" customHeight="1" x14ac:dyDescent="0.2">
      <c r="A224" s="13"/>
      <c r="B224" s="528" t="str">
        <f>CONCATENATE("Leistungsentgelt ",$B$207)</f>
        <v>Leistungsentgelt 2024</v>
      </c>
      <c r="C224" s="529"/>
      <c r="D224" s="530"/>
      <c r="E224" s="38">
        <v>0</v>
      </c>
      <c r="F224" s="39"/>
      <c r="G224" s="39"/>
      <c r="H224" s="39"/>
      <c r="I224" s="40">
        <f t="shared" si="52"/>
        <v>0</v>
      </c>
      <c r="J224" s="21">
        <f t="shared" si="53"/>
        <v>0</v>
      </c>
      <c r="K224" s="21">
        <f t="shared" si="54"/>
        <v>0</v>
      </c>
      <c r="L224" s="21">
        <f t="shared" si="55"/>
        <v>0</v>
      </c>
      <c r="M224" s="21">
        <f t="shared" si="56"/>
        <v>0</v>
      </c>
      <c r="N224" s="43">
        <f>ROUND($I224*$O$17,2)</f>
        <v>0</v>
      </c>
      <c r="O224" s="46">
        <f t="shared" si="58"/>
        <v>0</v>
      </c>
      <c r="P224" s="14"/>
      <c r="Q224" s="13"/>
    </row>
    <row r="225" spans="1:17" ht="15" customHeight="1" thickBot="1" x14ac:dyDescent="0.25">
      <c r="A225" s="13"/>
      <c r="B225" s="531" t="str">
        <f>CONCATENATE("gesamt ",$B$207)</f>
        <v>gesamt 2024</v>
      </c>
      <c r="C225" s="532"/>
      <c r="D225" s="533"/>
      <c r="E225" s="23">
        <f t="shared" ref="E225:N225" si="60">SUM(E211:E224)</f>
        <v>1000</v>
      </c>
      <c r="F225" s="24">
        <f t="shared" si="60"/>
        <v>0</v>
      </c>
      <c r="G225" s="24">
        <f t="shared" si="60"/>
        <v>0</v>
      </c>
      <c r="H225" s="24">
        <f t="shared" si="60"/>
        <v>0</v>
      </c>
      <c r="I225" s="24">
        <f t="shared" si="60"/>
        <v>1000</v>
      </c>
      <c r="J225" s="24">
        <f t="shared" si="60"/>
        <v>73</v>
      </c>
      <c r="K225" s="24">
        <f t="shared" si="60"/>
        <v>17</v>
      </c>
      <c r="L225" s="24">
        <f t="shared" si="60"/>
        <v>13</v>
      </c>
      <c r="M225" s="24">
        <f t="shared" si="60"/>
        <v>93</v>
      </c>
      <c r="N225" s="44">
        <f t="shared" si="60"/>
        <v>0.6</v>
      </c>
      <c r="O225" s="49">
        <f t="shared" si="58"/>
        <v>1196.5999999999999</v>
      </c>
      <c r="P225" s="14"/>
      <c r="Q225" s="13"/>
    </row>
    <row r="226" spans="1:17" ht="15" customHeight="1" x14ac:dyDescent="0.2">
      <c r="A226" s="13"/>
      <c r="B226" s="11" t="s">
        <v>284</v>
      </c>
      <c r="C226" s="261"/>
      <c r="D226" s="261"/>
      <c r="E226" s="261"/>
      <c r="G226" s="261"/>
      <c r="H226" s="261"/>
      <c r="I226" s="261"/>
      <c r="J226" s="261"/>
      <c r="K226" s="261"/>
      <c r="L226" s="541" t="str">
        <f>CONCATENATE("Berufsgenossenschaft ",$B$207)</f>
        <v>Berufsgenossenschaft 2024</v>
      </c>
      <c r="M226" s="542"/>
      <c r="N226" s="543"/>
      <c r="O226" s="47">
        <v>0</v>
      </c>
      <c r="P226" s="14"/>
      <c r="Q226" s="13"/>
    </row>
    <row r="227" spans="1:17" ht="15" customHeight="1" thickBot="1" x14ac:dyDescent="0.25">
      <c r="A227" s="13"/>
      <c r="B227" s="11" t="s">
        <v>281</v>
      </c>
      <c r="C227" s="261"/>
      <c r="D227" s="261"/>
      <c r="E227" s="261"/>
      <c r="F227" s="261"/>
      <c r="G227" s="261"/>
      <c r="H227" s="11" t="s">
        <v>282</v>
      </c>
      <c r="I227" s="261"/>
      <c r="J227" s="261"/>
      <c r="K227" s="261"/>
      <c r="L227" s="544" t="str">
        <f>CONCATENATE("Personalausgaben ",$B$207)</f>
        <v>Personalausgaben 2024</v>
      </c>
      <c r="M227" s="545"/>
      <c r="N227" s="546"/>
      <c r="O227" s="48">
        <f>SUM(O225:O226)</f>
        <v>1196.5999999999999</v>
      </c>
      <c r="P227" s="14"/>
      <c r="Q227" s="13"/>
    </row>
    <row r="228" spans="1:17" ht="15" customHeight="1" thickBot="1" x14ac:dyDescent="0.25">
      <c r="A228" s="13"/>
      <c r="B228" s="534" t="s">
        <v>81</v>
      </c>
      <c r="C228" s="535"/>
      <c r="D228" s="535"/>
      <c r="E228" s="535"/>
      <c r="F228" s="535"/>
      <c r="G228" s="535"/>
      <c r="H228" s="535"/>
      <c r="I228" s="536" t="str">
        <f>IF(E187&lt;&gt;0,E187,"")</f>
        <v>MA 3</v>
      </c>
      <c r="J228" s="536"/>
      <c r="K228" s="536"/>
      <c r="L228" s="536"/>
      <c r="M228" s="536"/>
      <c r="N228" s="536"/>
      <c r="O228" s="537"/>
      <c r="P228" s="14"/>
      <c r="Q228" s="13"/>
    </row>
    <row r="229" spans="1:17" ht="15" customHeight="1" thickBot="1" x14ac:dyDescent="0.25">
      <c r="A229" s="13"/>
      <c r="B229" s="538" t="str">
        <f>IF(B185&lt;&gt;0,B185,"")</f>
        <v>Ihr Projektname 3</v>
      </c>
      <c r="C229" s="539"/>
      <c r="D229" s="539"/>
      <c r="E229" s="539"/>
      <c r="F229" s="539"/>
      <c r="G229" s="539"/>
      <c r="H229" s="539"/>
      <c r="I229" s="539"/>
      <c r="J229" s="539"/>
      <c r="K229" s="539"/>
      <c r="L229" s="539"/>
      <c r="M229" s="539"/>
      <c r="N229" s="539"/>
      <c r="O229" s="540"/>
      <c r="P229" s="14"/>
      <c r="Q229" s="13"/>
    </row>
    <row r="230" spans="1:17" ht="15" customHeight="1" x14ac:dyDescent="0.2">
      <c r="A230" s="13"/>
      <c r="B230" s="506" t="s">
        <v>182</v>
      </c>
      <c r="C230" s="507"/>
      <c r="D230" s="507"/>
      <c r="E230" s="507"/>
      <c r="F230" s="507"/>
      <c r="G230" s="507"/>
      <c r="H230" s="507"/>
      <c r="I230" s="507"/>
      <c r="J230" s="507"/>
      <c r="K230" s="507"/>
      <c r="L230" s="507"/>
      <c r="M230" s="507"/>
      <c r="N230" s="507"/>
      <c r="O230" s="508"/>
      <c r="P230" s="14"/>
      <c r="Q230" s="13"/>
    </row>
    <row r="231" spans="1:17" ht="15" customHeight="1" thickBot="1" x14ac:dyDescent="0.25">
      <c r="A231" s="13"/>
      <c r="B231" s="509"/>
      <c r="C231" s="510"/>
      <c r="D231" s="510"/>
      <c r="E231" s="510"/>
      <c r="F231" s="510"/>
      <c r="G231" s="510"/>
      <c r="H231" s="510"/>
      <c r="I231" s="510"/>
      <c r="J231" s="510"/>
      <c r="K231" s="510"/>
      <c r="L231" s="510"/>
      <c r="M231" s="510"/>
      <c r="N231" s="510"/>
      <c r="O231" s="511"/>
      <c r="P231" s="14"/>
      <c r="Q231" s="13"/>
    </row>
    <row r="232" spans="1:17" ht="15" customHeight="1" thickBot="1" x14ac:dyDescent="0.25">
      <c r="A232" s="13"/>
      <c r="B232" s="512" t="s">
        <v>106</v>
      </c>
      <c r="C232" s="513"/>
      <c r="D232" s="514"/>
      <c r="E232" s="518" t="s">
        <v>105</v>
      </c>
      <c r="F232" s="518" t="s">
        <v>278</v>
      </c>
      <c r="G232" s="518" t="s">
        <v>279</v>
      </c>
      <c r="H232" s="520" t="s">
        <v>280</v>
      </c>
      <c r="I232" s="522" t="s">
        <v>107</v>
      </c>
      <c r="J232" s="524" t="s">
        <v>87</v>
      </c>
      <c r="K232" s="525"/>
      <c r="L232" s="525"/>
      <c r="M232" s="525"/>
      <c r="N232" s="525"/>
      <c r="O232" s="526" t="s">
        <v>66</v>
      </c>
      <c r="P232" s="14"/>
      <c r="Q232" s="13"/>
    </row>
    <row r="233" spans="1:17" ht="15" customHeight="1" thickBot="1" x14ac:dyDescent="0.25">
      <c r="A233" s="13"/>
      <c r="B233" s="515"/>
      <c r="C233" s="516"/>
      <c r="D233" s="517"/>
      <c r="E233" s="519"/>
      <c r="F233" s="519"/>
      <c r="G233" s="519"/>
      <c r="H233" s="521"/>
      <c r="I233" s="523"/>
      <c r="J233" s="10" t="s">
        <v>101</v>
      </c>
      <c r="K233" s="10" t="s">
        <v>102</v>
      </c>
      <c r="L233" s="10" t="s">
        <v>103</v>
      </c>
      <c r="M233" s="10" t="s">
        <v>104</v>
      </c>
      <c r="N233" s="41" t="s">
        <v>165</v>
      </c>
      <c r="O233" s="527"/>
      <c r="P233" s="14"/>
      <c r="Q233" s="13"/>
    </row>
    <row r="234" spans="1:17" ht="15" customHeight="1" x14ac:dyDescent="0.2">
      <c r="A234" s="13"/>
      <c r="B234" s="614" t="str">
        <f>CONCATENATE("Januar ",$B$230)</f>
        <v>Januar Jahr</v>
      </c>
      <c r="C234" s="615"/>
      <c r="D234" s="616"/>
      <c r="E234" s="35">
        <v>0</v>
      </c>
      <c r="F234" s="36"/>
      <c r="G234" s="36"/>
      <c r="H234" s="36"/>
      <c r="I234" s="37">
        <f t="shared" ref="I234:I247" si="61">SUM(E234:H234)</f>
        <v>0</v>
      </c>
      <c r="J234" s="19">
        <f>ROUND($I234*$O$192,2)</f>
        <v>0</v>
      </c>
      <c r="K234" s="19">
        <f>ROUND($I234*$O$193,2)</f>
        <v>0</v>
      </c>
      <c r="L234" s="19">
        <f>ROUND($I234*$O$194,2)</f>
        <v>0</v>
      </c>
      <c r="M234" s="19">
        <f>ROUND($I234*$O$195,2)</f>
        <v>0</v>
      </c>
      <c r="N234" s="20">
        <f>ROUND($I234*$O$197,2)+ROUND($I234*$O$198,2)+ROUND($I234*$O$199,2)+ROUND($I234*$O$200,2)</f>
        <v>0</v>
      </c>
      <c r="O234" s="45">
        <f t="shared" ref="O234:O248" si="62">SUM(E234:H234)+SUM(J234:N234)</f>
        <v>0</v>
      </c>
      <c r="P234" s="14"/>
      <c r="Q234" s="13"/>
    </row>
    <row r="235" spans="1:17" ht="15" customHeight="1" x14ac:dyDescent="0.2">
      <c r="A235" s="13"/>
      <c r="B235" s="528" t="str">
        <f>CONCATENATE("Februar ",$B$230)</f>
        <v>Februar Jahr</v>
      </c>
      <c r="C235" s="529"/>
      <c r="D235" s="530"/>
      <c r="E235" s="38">
        <v>0</v>
      </c>
      <c r="F235" s="39"/>
      <c r="G235" s="39"/>
      <c r="H235" s="39"/>
      <c r="I235" s="40">
        <f t="shared" si="61"/>
        <v>0</v>
      </c>
      <c r="J235" s="21">
        <f t="shared" ref="J235:J247" si="63">ROUND($I235*$O$192,2)</f>
        <v>0</v>
      </c>
      <c r="K235" s="21">
        <f t="shared" ref="K235:K247" si="64">ROUND($I235*$O$193,2)</f>
        <v>0</v>
      </c>
      <c r="L235" s="21">
        <f t="shared" ref="L235:L247" si="65">ROUND($I235*$O$194,2)</f>
        <v>0</v>
      </c>
      <c r="M235" s="21">
        <f t="shared" ref="M235:M247" si="66">ROUND($I235*$O$195,2)</f>
        <v>0</v>
      </c>
      <c r="N235" s="22">
        <f t="shared" ref="N235:N246" si="67">ROUND($I235*$O$197,2)+ROUND($I235*$O$198,2)+ROUND($I235*$O$199,2)+ROUND($I235*$O$200,2)</f>
        <v>0</v>
      </c>
      <c r="O235" s="46">
        <f t="shared" si="62"/>
        <v>0</v>
      </c>
      <c r="P235" s="14"/>
      <c r="Q235" s="13"/>
    </row>
    <row r="236" spans="1:17" ht="15" customHeight="1" x14ac:dyDescent="0.2">
      <c r="A236" s="13"/>
      <c r="B236" s="528" t="str">
        <f>CONCATENATE("März ",$B$230)</f>
        <v>März Jahr</v>
      </c>
      <c r="C236" s="529"/>
      <c r="D236" s="530"/>
      <c r="E236" s="38">
        <v>0</v>
      </c>
      <c r="F236" s="39"/>
      <c r="G236" s="39"/>
      <c r="H236" s="39"/>
      <c r="I236" s="40">
        <f t="shared" si="61"/>
        <v>0</v>
      </c>
      <c r="J236" s="21">
        <f t="shared" si="63"/>
        <v>0</v>
      </c>
      <c r="K236" s="21">
        <f t="shared" si="64"/>
        <v>0</v>
      </c>
      <c r="L236" s="21">
        <f t="shared" si="65"/>
        <v>0</v>
      </c>
      <c r="M236" s="21">
        <f t="shared" si="66"/>
        <v>0</v>
      </c>
      <c r="N236" s="22">
        <f t="shared" si="67"/>
        <v>0</v>
      </c>
      <c r="O236" s="46">
        <f t="shared" si="62"/>
        <v>0</v>
      </c>
      <c r="P236" s="14"/>
      <c r="Q236" s="13"/>
    </row>
    <row r="237" spans="1:17" ht="15" customHeight="1" x14ac:dyDescent="0.2">
      <c r="A237" s="13"/>
      <c r="B237" s="528" t="str">
        <f>CONCATENATE("April ",$B$230)</f>
        <v>April Jahr</v>
      </c>
      <c r="C237" s="529"/>
      <c r="D237" s="530"/>
      <c r="E237" s="38">
        <v>0</v>
      </c>
      <c r="F237" s="39"/>
      <c r="G237" s="39"/>
      <c r="H237" s="39"/>
      <c r="I237" s="40">
        <f t="shared" si="61"/>
        <v>0</v>
      </c>
      <c r="J237" s="21">
        <f t="shared" si="63"/>
        <v>0</v>
      </c>
      <c r="K237" s="21">
        <f t="shared" si="64"/>
        <v>0</v>
      </c>
      <c r="L237" s="21">
        <f t="shared" si="65"/>
        <v>0</v>
      </c>
      <c r="M237" s="21">
        <f t="shared" si="66"/>
        <v>0</v>
      </c>
      <c r="N237" s="22">
        <f t="shared" si="67"/>
        <v>0</v>
      </c>
      <c r="O237" s="46">
        <f t="shared" si="62"/>
        <v>0</v>
      </c>
      <c r="P237" s="14"/>
      <c r="Q237" s="13"/>
    </row>
    <row r="238" spans="1:17" ht="15" customHeight="1" x14ac:dyDescent="0.2">
      <c r="A238" s="13"/>
      <c r="B238" s="528" t="str">
        <f>CONCATENATE("Mai ",$B$230)</f>
        <v>Mai Jahr</v>
      </c>
      <c r="C238" s="529"/>
      <c r="D238" s="530"/>
      <c r="E238" s="38">
        <v>0</v>
      </c>
      <c r="F238" s="39"/>
      <c r="G238" s="39"/>
      <c r="H238" s="39"/>
      <c r="I238" s="40">
        <f t="shared" si="61"/>
        <v>0</v>
      </c>
      <c r="J238" s="21">
        <f t="shared" si="63"/>
        <v>0</v>
      </c>
      <c r="K238" s="21">
        <f t="shared" si="64"/>
        <v>0</v>
      </c>
      <c r="L238" s="21">
        <f t="shared" si="65"/>
        <v>0</v>
      </c>
      <c r="M238" s="21">
        <f t="shared" si="66"/>
        <v>0</v>
      </c>
      <c r="N238" s="22">
        <f t="shared" si="67"/>
        <v>0</v>
      </c>
      <c r="O238" s="46">
        <f t="shared" si="62"/>
        <v>0</v>
      </c>
      <c r="P238" s="14"/>
      <c r="Q238" s="13"/>
    </row>
    <row r="239" spans="1:17" ht="15" customHeight="1" x14ac:dyDescent="0.2">
      <c r="A239" s="13"/>
      <c r="B239" s="528" t="str">
        <f>CONCATENATE("Juni ",$B$230)</f>
        <v>Juni Jahr</v>
      </c>
      <c r="C239" s="529"/>
      <c r="D239" s="530"/>
      <c r="E239" s="38">
        <v>0</v>
      </c>
      <c r="F239" s="39"/>
      <c r="G239" s="39"/>
      <c r="H239" s="39"/>
      <c r="I239" s="40">
        <f t="shared" si="61"/>
        <v>0</v>
      </c>
      <c r="J239" s="21">
        <f t="shared" si="63"/>
        <v>0</v>
      </c>
      <c r="K239" s="21">
        <f t="shared" si="64"/>
        <v>0</v>
      </c>
      <c r="L239" s="21">
        <f t="shared" si="65"/>
        <v>0</v>
      </c>
      <c r="M239" s="21">
        <f t="shared" si="66"/>
        <v>0</v>
      </c>
      <c r="N239" s="22">
        <f t="shared" si="67"/>
        <v>0</v>
      </c>
      <c r="O239" s="46">
        <f t="shared" si="62"/>
        <v>0</v>
      </c>
      <c r="P239" s="14"/>
      <c r="Q239" s="13"/>
    </row>
    <row r="240" spans="1:17" ht="15" customHeight="1" x14ac:dyDescent="0.2">
      <c r="A240" s="13"/>
      <c r="B240" s="528" t="str">
        <f>CONCATENATE("Juli ",$B$230)</f>
        <v>Juli Jahr</v>
      </c>
      <c r="C240" s="529"/>
      <c r="D240" s="530"/>
      <c r="E240" s="38">
        <v>0</v>
      </c>
      <c r="F240" s="39"/>
      <c r="G240" s="39"/>
      <c r="H240" s="39"/>
      <c r="I240" s="40">
        <f t="shared" si="61"/>
        <v>0</v>
      </c>
      <c r="J240" s="21">
        <f t="shared" si="63"/>
        <v>0</v>
      </c>
      <c r="K240" s="21">
        <f t="shared" si="64"/>
        <v>0</v>
      </c>
      <c r="L240" s="21">
        <f t="shared" si="65"/>
        <v>0</v>
      </c>
      <c r="M240" s="21">
        <f t="shared" si="66"/>
        <v>0</v>
      </c>
      <c r="N240" s="22">
        <f t="shared" si="67"/>
        <v>0</v>
      </c>
      <c r="O240" s="46">
        <f t="shared" si="62"/>
        <v>0</v>
      </c>
      <c r="P240" s="14"/>
      <c r="Q240" s="13"/>
    </row>
    <row r="241" spans="1:17" ht="15" customHeight="1" x14ac:dyDescent="0.2">
      <c r="A241" s="13"/>
      <c r="B241" s="528" t="str">
        <f>CONCATENATE("August ",$B$230)</f>
        <v>August Jahr</v>
      </c>
      <c r="C241" s="529"/>
      <c r="D241" s="530"/>
      <c r="E241" s="38">
        <v>0</v>
      </c>
      <c r="F241" s="39"/>
      <c r="G241" s="39"/>
      <c r="H241" s="39"/>
      <c r="I241" s="40">
        <f t="shared" si="61"/>
        <v>0</v>
      </c>
      <c r="J241" s="21">
        <f t="shared" si="63"/>
        <v>0</v>
      </c>
      <c r="K241" s="21">
        <f t="shared" si="64"/>
        <v>0</v>
      </c>
      <c r="L241" s="21">
        <f t="shared" si="65"/>
        <v>0</v>
      </c>
      <c r="M241" s="21">
        <f t="shared" si="66"/>
        <v>0</v>
      </c>
      <c r="N241" s="22">
        <f t="shared" si="67"/>
        <v>0</v>
      </c>
      <c r="O241" s="46">
        <f t="shared" si="62"/>
        <v>0</v>
      </c>
      <c r="P241" s="14"/>
      <c r="Q241" s="13"/>
    </row>
    <row r="242" spans="1:17" ht="15" customHeight="1" x14ac:dyDescent="0.2">
      <c r="A242" s="13"/>
      <c r="B242" s="528" t="str">
        <f>CONCATENATE("September ",$B$230)</f>
        <v>September Jahr</v>
      </c>
      <c r="C242" s="529"/>
      <c r="D242" s="530"/>
      <c r="E242" s="38">
        <v>0</v>
      </c>
      <c r="F242" s="39"/>
      <c r="G242" s="39"/>
      <c r="H242" s="39"/>
      <c r="I242" s="40">
        <f t="shared" si="61"/>
        <v>0</v>
      </c>
      <c r="J242" s="21">
        <f t="shared" si="63"/>
        <v>0</v>
      </c>
      <c r="K242" s="21">
        <f t="shared" si="64"/>
        <v>0</v>
      </c>
      <c r="L242" s="21">
        <f t="shared" si="65"/>
        <v>0</v>
      </c>
      <c r="M242" s="21">
        <f t="shared" si="66"/>
        <v>0</v>
      </c>
      <c r="N242" s="22">
        <f t="shared" si="67"/>
        <v>0</v>
      </c>
      <c r="O242" s="46">
        <f t="shared" si="62"/>
        <v>0</v>
      </c>
      <c r="P242" s="14"/>
      <c r="Q242" s="13"/>
    </row>
    <row r="243" spans="1:17" ht="15" customHeight="1" x14ac:dyDescent="0.2">
      <c r="A243" s="13"/>
      <c r="B243" s="528" t="str">
        <f>CONCATENATE("Oktober ",$B$230)</f>
        <v>Oktober Jahr</v>
      </c>
      <c r="C243" s="529"/>
      <c r="D243" s="530"/>
      <c r="E243" s="38">
        <v>0</v>
      </c>
      <c r="F243" s="39"/>
      <c r="G243" s="39"/>
      <c r="H243" s="39"/>
      <c r="I243" s="40">
        <f t="shared" si="61"/>
        <v>0</v>
      </c>
      <c r="J243" s="21">
        <f t="shared" si="63"/>
        <v>0</v>
      </c>
      <c r="K243" s="21">
        <f t="shared" si="64"/>
        <v>0</v>
      </c>
      <c r="L243" s="21">
        <f t="shared" si="65"/>
        <v>0</v>
      </c>
      <c r="M243" s="21">
        <f t="shared" si="66"/>
        <v>0</v>
      </c>
      <c r="N243" s="22">
        <f t="shared" si="67"/>
        <v>0</v>
      </c>
      <c r="O243" s="46">
        <f t="shared" si="62"/>
        <v>0</v>
      </c>
      <c r="P243" s="14"/>
      <c r="Q243" s="13"/>
    </row>
    <row r="244" spans="1:17" ht="15" customHeight="1" x14ac:dyDescent="0.2">
      <c r="A244" s="13"/>
      <c r="B244" s="528" t="str">
        <f>CONCATENATE("November ",$B$230)</f>
        <v>November Jahr</v>
      </c>
      <c r="C244" s="529"/>
      <c r="D244" s="530"/>
      <c r="E244" s="38">
        <v>0</v>
      </c>
      <c r="F244" s="39"/>
      <c r="G244" s="39"/>
      <c r="H244" s="39"/>
      <c r="I244" s="40">
        <f t="shared" si="61"/>
        <v>0</v>
      </c>
      <c r="J244" s="21">
        <f t="shared" si="63"/>
        <v>0</v>
      </c>
      <c r="K244" s="21">
        <f t="shared" si="64"/>
        <v>0</v>
      </c>
      <c r="L244" s="21">
        <f t="shared" si="65"/>
        <v>0</v>
      </c>
      <c r="M244" s="21">
        <f t="shared" si="66"/>
        <v>0</v>
      </c>
      <c r="N244" s="22">
        <f t="shared" si="67"/>
        <v>0</v>
      </c>
      <c r="O244" s="46">
        <f t="shared" si="62"/>
        <v>0</v>
      </c>
      <c r="P244" s="14"/>
      <c r="Q244" s="13"/>
    </row>
    <row r="245" spans="1:17" ht="15" customHeight="1" x14ac:dyDescent="0.2">
      <c r="A245" s="13"/>
      <c r="B245" s="528" t="str">
        <f>CONCATENATE("Jahressonderzahlung ",$B$230)</f>
        <v>Jahressonderzahlung Jahr</v>
      </c>
      <c r="C245" s="529"/>
      <c r="D245" s="530"/>
      <c r="E245" s="38">
        <v>0</v>
      </c>
      <c r="F245" s="39"/>
      <c r="G245" s="39"/>
      <c r="H245" s="39"/>
      <c r="I245" s="40">
        <f t="shared" si="61"/>
        <v>0</v>
      </c>
      <c r="J245" s="21">
        <f t="shared" si="63"/>
        <v>0</v>
      </c>
      <c r="K245" s="21">
        <f t="shared" si="64"/>
        <v>0</v>
      </c>
      <c r="L245" s="21">
        <f t="shared" si="65"/>
        <v>0</v>
      </c>
      <c r="M245" s="21">
        <f t="shared" si="66"/>
        <v>0</v>
      </c>
      <c r="N245" s="22">
        <f>ROUND($I245*$O$197,2)</f>
        <v>0</v>
      </c>
      <c r="O245" s="46">
        <f t="shared" si="62"/>
        <v>0</v>
      </c>
      <c r="P245" s="14"/>
      <c r="Q245" s="13"/>
    </row>
    <row r="246" spans="1:17" ht="15" customHeight="1" x14ac:dyDescent="0.2">
      <c r="A246" s="13"/>
      <c r="B246" s="528" t="str">
        <f>CONCATENATE("Dezember ",$B$230)</f>
        <v>Dezember Jahr</v>
      </c>
      <c r="C246" s="529"/>
      <c r="D246" s="530"/>
      <c r="E246" s="38">
        <v>0</v>
      </c>
      <c r="F246" s="39"/>
      <c r="G246" s="39"/>
      <c r="H246" s="39"/>
      <c r="I246" s="40">
        <f t="shared" si="61"/>
        <v>0</v>
      </c>
      <c r="J246" s="21">
        <f t="shared" si="63"/>
        <v>0</v>
      </c>
      <c r="K246" s="21">
        <f t="shared" si="64"/>
        <v>0</v>
      </c>
      <c r="L246" s="21">
        <f t="shared" si="65"/>
        <v>0</v>
      </c>
      <c r="M246" s="21">
        <f t="shared" si="66"/>
        <v>0</v>
      </c>
      <c r="N246" s="22">
        <f t="shared" si="67"/>
        <v>0</v>
      </c>
      <c r="O246" s="46">
        <f t="shared" si="62"/>
        <v>0</v>
      </c>
      <c r="P246" s="14"/>
      <c r="Q246" s="13"/>
    </row>
    <row r="247" spans="1:17" ht="15" customHeight="1" x14ac:dyDescent="0.2">
      <c r="A247" s="13"/>
      <c r="B247" s="528" t="str">
        <f>CONCATENATE("Leistungsentgelt ",$B$230)</f>
        <v>Leistungsentgelt Jahr</v>
      </c>
      <c r="C247" s="529"/>
      <c r="D247" s="530"/>
      <c r="E247" s="38">
        <v>0</v>
      </c>
      <c r="F247" s="39"/>
      <c r="G247" s="39"/>
      <c r="H247" s="39"/>
      <c r="I247" s="40">
        <f t="shared" si="61"/>
        <v>0</v>
      </c>
      <c r="J247" s="21">
        <f t="shared" si="63"/>
        <v>0</v>
      </c>
      <c r="K247" s="21">
        <f t="shared" si="64"/>
        <v>0</v>
      </c>
      <c r="L247" s="21">
        <f t="shared" si="65"/>
        <v>0</v>
      </c>
      <c r="M247" s="21">
        <f t="shared" si="66"/>
        <v>0</v>
      </c>
      <c r="N247" s="114">
        <f>ROUND($I247*$O$197,2)</f>
        <v>0</v>
      </c>
      <c r="O247" s="46">
        <f t="shared" si="62"/>
        <v>0</v>
      </c>
      <c r="P247" s="14"/>
      <c r="Q247" s="13"/>
    </row>
    <row r="248" spans="1:17" ht="15" customHeight="1" thickBot="1" x14ac:dyDescent="0.25">
      <c r="A248" s="13"/>
      <c r="B248" s="531" t="str">
        <f>CONCATENATE("gesamt ",$B$230)</f>
        <v>gesamt Jahr</v>
      </c>
      <c r="C248" s="532"/>
      <c r="D248" s="533"/>
      <c r="E248" s="23">
        <f t="shared" ref="E248:N248" si="68">SUM(E234:E247)</f>
        <v>0</v>
      </c>
      <c r="F248" s="24">
        <f t="shared" si="68"/>
        <v>0</v>
      </c>
      <c r="G248" s="24">
        <f t="shared" si="68"/>
        <v>0</v>
      </c>
      <c r="H248" s="24">
        <f t="shared" si="68"/>
        <v>0</v>
      </c>
      <c r="I248" s="24">
        <f t="shared" si="68"/>
        <v>0</v>
      </c>
      <c r="J248" s="24">
        <f t="shared" si="68"/>
        <v>0</v>
      </c>
      <c r="K248" s="24">
        <f t="shared" si="68"/>
        <v>0</v>
      </c>
      <c r="L248" s="24">
        <f t="shared" si="68"/>
        <v>0</v>
      </c>
      <c r="M248" s="24">
        <f t="shared" si="68"/>
        <v>0</v>
      </c>
      <c r="N248" s="44">
        <f t="shared" si="68"/>
        <v>0</v>
      </c>
      <c r="O248" s="49">
        <f t="shared" si="62"/>
        <v>0</v>
      </c>
      <c r="P248" s="14"/>
      <c r="Q248" s="13"/>
    </row>
    <row r="249" spans="1:17" ht="15" customHeight="1" x14ac:dyDescent="0.2">
      <c r="A249" s="13"/>
      <c r="B249" s="11" t="s">
        <v>284</v>
      </c>
      <c r="C249" s="261"/>
      <c r="D249" s="261"/>
      <c r="E249" s="261"/>
      <c r="G249" s="261"/>
      <c r="H249" s="261"/>
      <c r="I249" s="261"/>
      <c r="J249" s="261"/>
      <c r="K249" s="261"/>
      <c r="L249" s="541" t="str">
        <f>CONCATENATE("Berufsgenossenschaft ",$B$230)</f>
        <v>Berufsgenossenschaft Jahr</v>
      </c>
      <c r="M249" s="542"/>
      <c r="N249" s="543"/>
      <c r="O249" s="47">
        <v>0</v>
      </c>
      <c r="P249" s="14"/>
      <c r="Q249" s="13"/>
    </row>
    <row r="250" spans="1:17" ht="15" customHeight="1" thickBot="1" x14ac:dyDescent="0.25">
      <c r="A250" s="13"/>
      <c r="B250" s="11" t="s">
        <v>281</v>
      </c>
      <c r="C250" s="261"/>
      <c r="D250" s="261"/>
      <c r="E250" s="261"/>
      <c r="F250" s="261"/>
      <c r="G250" s="261"/>
      <c r="H250" s="11" t="s">
        <v>282</v>
      </c>
      <c r="I250" s="261"/>
      <c r="J250" s="261"/>
      <c r="K250" s="261"/>
      <c r="L250" s="544" t="str">
        <f>CONCATENATE("Personalausgaben ",$B$230)</f>
        <v>Personalausgaben Jahr</v>
      </c>
      <c r="M250" s="545"/>
      <c r="N250" s="546"/>
      <c r="O250" s="48">
        <f>SUM(O248:O249)</f>
        <v>0</v>
      </c>
      <c r="P250" s="14"/>
      <c r="Q250" s="13"/>
    </row>
    <row r="251" spans="1:17" ht="15" customHeight="1" thickBot="1" x14ac:dyDescent="0.25"/>
    <row r="252" spans="1:17" ht="15" customHeight="1" x14ac:dyDescent="0.2">
      <c r="B252" s="506" t="s">
        <v>182</v>
      </c>
      <c r="C252" s="507"/>
      <c r="D252" s="507"/>
      <c r="E252" s="507"/>
      <c r="F252" s="507"/>
      <c r="G252" s="507"/>
      <c r="H252" s="507"/>
      <c r="I252" s="507"/>
      <c r="J252" s="507"/>
      <c r="K252" s="507"/>
      <c r="L252" s="507"/>
      <c r="M252" s="507"/>
      <c r="N252" s="507"/>
      <c r="O252" s="508"/>
    </row>
    <row r="253" spans="1:17" ht="15" customHeight="1" thickBot="1" x14ac:dyDescent="0.25">
      <c r="B253" s="509"/>
      <c r="C253" s="510"/>
      <c r="D253" s="510"/>
      <c r="E253" s="510"/>
      <c r="F253" s="510"/>
      <c r="G253" s="510"/>
      <c r="H253" s="510"/>
      <c r="I253" s="510"/>
      <c r="J253" s="510"/>
      <c r="K253" s="510"/>
      <c r="L253" s="510"/>
      <c r="M253" s="510"/>
      <c r="N253" s="510"/>
      <c r="O253" s="511"/>
    </row>
    <row r="254" spans="1:17" ht="15" customHeight="1" thickBot="1" x14ac:dyDescent="0.25">
      <c r="B254" s="512" t="s">
        <v>106</v>
      </c>
      <c r="C254" s="513"/>
      <c r="D254" s="514"/>
      <c r="E254" s="518" t="s">
        <v>105</v>
      </c>
      <c r="F254" s="518" t="s">
        <v>278</v>
      </c>
      <c r="G254" s="518" t="s">
        <v>279</v>
      </c>
      <c r="H254" s="520" t="s">
        <v>280</v>
      </c>
      <c r="I254" s="522" t="s">
        <v>107</v>
      </c>
      <c r="J254" s="524" t="s">
        <v>87</v>
      </c>
      <c r="K254" s="525"/>
      <c r="L254" s="525"/>
      <c r="M254" s="525"/>
      <c r="N254" s="525"/>
      <c r="O254" s="526" t="s">
        <v>66</v>
      </c>
    </row>
    <row r="255" spans="1:17" ht="15" customHeight="1" thickBot="1" x14ac:dyDescent="0.25">
      <c r="B255" s="515"/>
      <c r="C255" s="516"/>
      <c r="D255" s="517"/>
      <c r="E255" s="519"/>
      <c r="F255" s="519"/>
      <c r="G255" s="519"/>
      <c r="H255" s="521"/>
      <c r="I255" s="523"/>
      <c r="J255" s="10" t="s">
        <v>101</v>
      </c>
      <c r="K255" s="10" t="s">
        <v>102</v>
      </c>
      <c r="L255" s="10" t="s">
        <v>103</v>
      </c>
      <c r="M255" s="10" t="s">
        <v>104</v>
      </c>
      <c r="N255" s="41" t="s">
        <v>165</v>
      </c>
      <c r="O255" s="527"/>
    </row>
    <row r="256" spans="1:17" ht="15" customHeight="1" x14ac:dyDescent="0.2">
      <c r="B256" s="614" t="str">
        <f>CONCATENATE("Januar ",$B$252)</f>
        <v>Januar Jahr</v>
      </c>
      <c r="C256" s="615"/>
      <c r="D256" s="616"/>
      <c r="E256" s="35">
        <v>0</v>
      </c>
      <c r="F256" s="36"/>
      <c r="G256" s="36"/>
      <c r="H256" s="36"/>
      <c r="I256" s="37">
        <f t="shared" ref="I256:I269" si="69">SUM(E256:H256)</f>
        <v>0</v>
      </c>
      <c r="J256" s="19">
        <f>ROUND($I256*$O$192,2)</f>
        <v>0</v>
      </c>
      <c r="K256" s="19">
        <f>ROUND($I256*$O$193,2)</f>
        <v>0</v>
      </c>
      <c r="L256" s="19">
        <f>ROUND($I256*$O$194,2)</f>
        <v>0</v>
      </c>
      <c r="M256" s="19">
        <f>ROUND($I256*$O$195,2)</f>
        <v>0</v>
      </c>
      <c r="N256" s="20">
        <f>ROUND($I256*$O$197,2)+ROUND($I256*$O$198,2)+ROUND($I256*$O$199,2)+ROUND($I256*$O$200,2)</f>
        <v>0</v>
      </c>
      <c r="O256" s="45">
        <f t="shared" ref="O256:O270" si="70">SUM(E256:H256)+SUM(J256:N256)</f>
        <v>0</v>
      </c>
    </row>
    <row r="257" spans="2:15" ht="15" customHeight="1" x14ac:dyDescent="0.2">
      <c r="B257" s="528" t="str">
        <f>CONCATENATE("Februar ",$B$252)</f>
        <v>Februar Jahr</v>
      </c>
      <c r="C257" s="529"/>
      <c r="D257" s="530"/>
      <c r="E257" s="38">
        <v>0</v>
      </c>
      <c r="F257" s="39"/>
      <c r="G257" s="39"/>
      <c r="H257" s="39"/>
      <c r="I257" s="40">
        <f t="shared" si="69"/>
        <v>0</v>
      </c>
      <c r="J257" s="21">
        <f t="shared" ref="J257:J269" si="71">ROUND($I257*$O$192,2)</f>
        <v>0</v>
      </c>
      <c r="K257" s="21">
        <f t="shared" ref="K257:K269" si="72">ROUND($I257*$O$193,2)</f>
        <v>0</v>
      </c>
      <c r="L257" s="21">
        <f t="shared" ref="L257:L269" si="73">ROUND($I257*$O$194,2)</f>
        <v>0</v>
      </c>
      <c r="M257" s="21">
        <f t="shared" ref="M257:M269" si="74">ROUND($I257*$O$195,2)</f>
        <v>0</v>
      </c>
      <c r="N257" s="22">
        <f t="shared" ref="N257:N268" si="75">ROUND($I257*$O$197,2)+ROUND($I257*$O$198,2)+ROUND($I257*$O$199,2)+ROUND($I257*$O$200,2)</f>
        <v>0</v>
      </c>
      <c r="O257" s="46">
        <f t="shared" si="70"/>
        <v>0</v>
      </c>
    </row>
    <row r="258" spans="2:15" ht="15" customHeight="1" x14ac:dyDescent="0.2">
      <c r="B258" s="528" t="str">
        <f>CONCATENATE("März ",$B$252)</f>
        <v>März Jahr</v>
      </c>
      <c r="C258" s="529"/>
      <c r="D258" s="530"/>
      <c r="E258" s="38">
        <v>0</v>
      </c>
      <c r="F258" s="39"/>
      <c r="G258" s="39"/>
      <c r="H258" s="39"/>
      <c r="I258" s="40">
        <f t="shared" si="69"/>
        <v>0</v>
      </c>
      <c r="J258" s="21">
        <f t="shared" si="71"/>
        <v>0</v>
      </c>
      <c r="K258" s="21">
        <f t="shared" si="72"/>
        <v>0</v>
      </c>
      <c r="L258" s="21">
        <f t="shared" si="73"/>
        <v>0</v>
      </c>
      <c r="M258" s="21">
        <f t="shared" si="74"/>
        <v>0</v>
      </c>
      <c r="N258" s="22">
        <f t="shared" si="75"/>
        <v>0</v>
      </c>
      <c r="O258" s="46">
        <f t="shared" si="70"/>
        <v>0</v>
      </c>
    </row>
    <row r="259" spans="2:15" ht="15" customHeight="1" x14ac:dyDescent="0.2">
      <c r="B259" s="528" t="str">
        <f>CONCATENATE("April ",$B$252)</f>
        <v>April Jahr</v>
      </c>
      <c r="C259" s="529"/>
      <c r="D259" s="530"/>
      <c r="E259" s="38">
        <v>0</v>
      </c>
      <c r="F259" s="39"/>
      <c r="G259" s="39"/>
      <c r="H259" s="39"/>
      <c r="I259" s="40">
        <f t="shared" si="69"/>
        <v>0</v>
      </c>
      <c r="J259" s="21">
        <f t="shared" si="71"/>
        <v>0</v>
      </c>
      <c r="K259" s="21">
        <f t="shared" si="72"/>
        <v>0</v>
      </c>
      <c r="L259" s="21">
        <f t="shared" si="73"/>
        <v>0</v>
      </c>
      <c r="M259" s="21">
        <f t="shared" si="74"/>
        <v>0</v>
      </c>
      <c r="N259" s="22">
        <f t="shared" si="75"/>
        <v>0</v>
      </c>
      <c r="O259" s="46">
        <f t="shared" si="70"/>
        <v>0</v>
      </c>
    </row>
    <row r="260" spans="2:15" ht="15" customHeight="1" x14ac:dyDescent="0.2">
      <c r="B260" s="528" t="str">
        <f>CONCATENATE("Mai ",$B$252)</f>
        <v>Mai Jahr</v>
      </c>
      <c r="C260" s="529"/>
      <c r="D260" s="530"/>
      <c r="E260" s="38">
        <v>0</v>
      </c>
      <c r="F260" s="39"/>
      <c r="G260" s="39"/>
      <c r="H260" s="39"/>
      <c r="I260" s="40">
        <f t="shared" si="69"/>
        <v>0</v>
      </c>
      <c r="J260" s="21">
        <f t="shared" si="71"/>
        <v>0</v>
      </c>
      <c r="K260" s="21">
        <f t="shared" si="72"/>
        <v>0</v>
      </c>
      <c r="L260" s="21">
        <f t="shared" si="73"/>
        <v>0</v>
      </c>
      <c r="M260" s="21">
        <f t="shared" si="74"/>
        <v>0</v>
      </c>
      <c r="N260" s="22">
        <f t="shared" si="75"/>
        <v>0</v>
      </c>
      <c r="O260" s="46">
        <f t="shared" si="70"/>
        <v>0</v>
      </c>
    </row>
    <row r="261" spans="2:15" ht="15" customHeight="1" x14ac:dyDescent="0.2">
      <c r="B261" s="528" t="str">
        <f>CONCATENATE("Juni ",$B$252)</f>
        <v>Juni Jahr</v>
      </c>
      <c r="C261" s="529"/>
      <c r="D261" s="530"/>
      <c r="E261" s="38">
        <v>0</v>
      </c>
      <c r="F261" s="39"/>
      <c r="G261" s="39"/>
      <c r="H261" s="39"/>
      <c r="I261" s="40">
        <f t="shared" si="69"/>
        <v>0</v>
      </c>
      <c r="J261" s="21">
        <f t="shared" si="71"/>
        <v>0</v>
      </c>
      <c r="K261" s="21">
        <f t="shared" si="72"/>
        <v>0</v>
      </c>
      <c r="L261" s="21">
        <f t="shared" si="73"/>
        <v>0</v>
      </c>
      <c r="M261" s="21">
        <f t="shared" si="74"/>
        <v>0</v>
      </c>
      <c r="N261" s="22">
        <f t="shared" si="75"/>
        <v>0</v>
      </c>
      <c r="O261" s="46">
        <f t="shared" si="70"/>
        <v>0</v>
      </c>
    </row>
    <row r="262" spans="2:15" ht="15" customHeight="1" x14ac:dyDescent="0.2">
      <c r="B262" s="528" t="str">
        <f>CONCATENATE("Juli ",$B$252)</f>
        <v>Juli Jahr</v>
      </c>
      <c r="C262" s="529"/>
      <c r="D262" s="530"/>
      <c r="E262" s="38">
        <v>0</v>
      </c>
      <c r="F262" s="39"/>
      <c r="G262" s="39"/>
      <c r="H262" s="39"/>
      <c r="I262" s="40">
        <f t="shared" si="69"/>
        <v>0</v>
      </c>
      <c r="J262" s="21">
        <f t="shared" si="71"/>
        <v>0</v>
      </c>
      <c r="K262" s="21">
        <f t="shared" si="72"/>
        <v>0</v>
      </c>
      <c r="L262" s="21">
        <f t="shared" si="73"/>
        <v>0</v>
      </c>
      <c r="M262" s="21">
        <f t="shared" si="74"/>
        <v>0</v>
      </c>
      <c r="N262" s="22">
        <f t="shared" si="75"/>
        <v>0</v>
      </c>
      <c r="O262" s="46">
        <f t="shared" si="70"/>
        <v>0</v>
      </c>
    </row>
    <row r="263" spans="2:15" ht="15" customHeight="1" x14ac:dyDescent="0.2">
      <c r="B263" s="528" t="str">
        <f>CONCATENATE("August ",$B$252)</f>
        <v>August Jahr</v>
      </c>
      <c r="C263" s="529"/>
      <c r="D263" s="530"/>
      <c r="E263" s="38">
        <v>0</v>
      </c>
      <c r="F263" s="39"/>
      <c r="G263" s="39"/>
      <c r="H263" s="39"/>
      <c r="I263" s="40">
        <f t="shared" si="69"/>
        <v>0</v>
      </c>
      <c r="J263" s="21">
        <f t="shared" si="71"/>
        <v>0</v>
      </c>
      <c r="K263" s="21">
        <f t="shared" si="72"/>
        <v>0</v>
      </c>
      <c r="L263" s="21">
        <f t="shared" si="73"/>
        <v>0</v>
      </c>
      <c r="M263" s="21">
        <f t="shared" si="74"/>
        <v>0</v>
      </c>
      <c r="N263" s="22">
        <f t="shared" si="75"/>
        <v>0</v>
      </c>
      <c r="O263" s="46">
        <f t="shared" si="70"/>
        <v>0</v>
      </c>
    </row>
    <row r="264" spans="2:15" ht="15" customHeight="1" x14ac:dyDescent="0.2">
      <c r="B264" s="528" t="str">
        <f>CONCATENATE("September ",$B$252)</f>
        <v>September Jahr</v>
      </c>
      <c r="C264" s="529"/>
      <c r="D264" s="530"/>
      <c r="E264" s="38">
        <v>0</v>
      </c>
      <c r="F264" s="39"/>
      <c r="G264" s="39"/>
      <c r="H264" s="39"/>
      <c r="I264" s="40">
        <f t="shared" si="69"/>
        <v>0</v>
      </c>
      <c r="J264" s="21">
        <f t="shared" si="71"/>
        <v>0</v>
      </c>
      <c r="K264" s="21">
        <f t="shared" si="72"/>
        <v>0</v>
      </c>
      <c r="L264" s="21">
        <f t="shared" si="73"/>
        <v>0</v>
      </c>
      <c r="M264" s="21">
        <f t="shared" si="74"/>
        <v>0</v>
      </c>
      <c r="N264" s="22">
        <f t="shared" si="75"/>
        <v>0</v>
      </c>
      <c r="O264" s="46">
        <f t="shared" si="70"/>
        <v>0</v>
      </c>
    </row>
    <row r="265" spans="2:15" ht="15" customHeight="1" x14ac:dyDescent="0.2">
      <c r="B265" s="528" t="str">
        <f>CONCATENATE("Oktober ",$B$252)</f>
        <v>Oktober Jahr</v>
      </c>
      <c r="C265" s="529"/>
      <c r="D265" s="530"/>
      <c r="E265" s="38">
        <v>0</v>
      </c>
      <c r="F265" s="39"/>
      <c r="G265" s="39"/>
      <c r="H265" s="39"/>
      <c r="I265" s="40">
        <f t="shared" si="69"/>
        <v>0</v>
      </c>
      <c r="J265" s="21">
        <f t="shared" si="71"/>
        <v>0</v>
      </c>
      <c r="K265" s="21">
        <f t="shared" si="72"/>
        <v>0</v>
      </c>
      <c r="L265" s="21">
        <f t="shared" si="73"/>
        <v>0</v>
      </c>
      <c r="M265" s="21">
        <f t="shared" si="74"/>
        <v>0</v>
      </c>
      <c r="N265" s="22">
        <f t="shared" si="75"/>
        <v>0</v>
      </c>
      <c r="O265" s="46">
        <f t="shared" si="70"/>
        <v>0</v>
      </c>
    </row>
    <row r="266" spans="2:15" ht="15" customHeight="1" x14ac:dyDescent="0.2">
      <c r="B266" s="528" t="str">
        <f>CONCATENATE("November ",$B$252)</f>
        <v>November Jahr</v>
      </c>
      <c r="C266" s="529"/>
      <c r="D266" s="530"/>
      <c r="E266" s="38">
        <v>0</v>
      </c>
      <c r="F266" s="39"/>
      <c r="G266" s="39"/>
      <c r="H266" s="39"/>
      <c r="I266" s="40">
        <f t="shared" si="69"/>
        <v>0</v>
      </c>
      <c r="J266" s="21">
        <f t="shared" si="71"/>
        <v>0</v>
      </c>
      <c r="K266" s="21">
        <f t="shared" si="72"/>
        <v>0</v>
      </c>
      <c r="L266" s="21">
        <f t="shared" si="73"/>
        <v>0</v>
      </c>
      <c r="M266" s="21">
        <f t="shared" si="74"/>
        <v>0</v>
      </c>
      <c r="N266" s="22">
        <f t="shared" si="75"/>
        <v>0</v>
      </c>
      <c r="O266" s="46">
        <f t="shared" si="70"/>
        <v>0</v>
      </c>
    </row>
    <row r="267" spans="2:15" ht="15" customHeight="1" x14ac:dyDescent="0.2">
      <c r="B267" s="528" t="str">
        <f>CONCATENATE("Jahressonderzahlung ",$B$252)</f>
        <v>Jahressonderzahlung Jahr</v>
      </c>
      <c r="C267" s="529"/>
      <c r="D267" s="530"/>
      <c r="E267" s="38">
        <v>0</v>
      </c>
      <c r="F267" s="39"/>
      <c r="G267" s="39"/>
      <c r="H267" s="39"/>
      <c r="I267" s="40">
        <f t="shared" si="69"/>
        <v>0</v>
      </c>
      <c r="J267" s="21">
        <f t="shared" si="71"/>
        <v>0</v>
      </c>
      <c r="K267" s="21">
        <f t="shared" si="72"/>
        <v>0</v>
      </c>
      <c r="L267" s="21">
        <f t="shared" si="73"/>
        <v>0</v>
      </c>
      <c r="M267" s="21">
        <f t="shared" si="74"/>
        <v>0</v>
      </c>
      <c r="N267" s="22">
        <f>ROUND($I267*$O$197,2)</f>
        <v>0</v>
      </c>
      <c r="O267" s="46">
        <f t="shared" si="70"/>
        <v>0</v>
      </c>
    </row>
    <row r="268" spans="2:15" ht="15" customHeight="1" x14ac:dyDescent="0.2">
      <c r="B268" s="528" t="str">
        <f>CONCATENATE("Dezember ",$B$252)</f>
        <v>Dezember Jahr</v>
      </c>
      <c r="C268" s="529"/>
      <c r="D268" s="530"/>
      <c r="E268" s="38">
        <v>0</v>
      </c>
      <c r="F268" s="39"/>
      <c r="G268" s="39"/>
      <c r="H268" s="39"/>
      <c r="I268" s="40">
        <f t="shared" si="69"/>
        <v>0</v>
      </c>
      <c r="J268" s="21">
        <f t="shared" si="71"/>
        <v>0</v>
      </c>
      <c r="K268" s="21">
        <f t="shared" si="72"/>
        <v>0</v>
      </c>
      <c r="L268" s="21">
        <f t="shared" si="73"/>
        <v>0</v>
      </c>
      <c r="M268" s="21">
        <f t="shared" si="74"/>
        <v>0</v>
      </c>
      <c r="N268" s="22">
        <f t="shared" si="75"/>
        <v>0</v>
      </c>
      <c r="O268" s="46">
        <f t="shared" si="70"/>
        <v>0</v>
      </c>
    </row>
    <row r="269" spans="2:15" ht="15" customHeight="1" x14ac:dyDescent="0.2">
      <c r="B269" s="528" t="str">
        <f>CONCATENATE("Leistungsentgelt ",$B$252)</f>
        <v>Leistungsentgelt Jahr</v>
      </c>
      <c r="C269" s="529"/>
      <c r="D269" s="530"/>
      <c r="E269" s="38">
        <v>0</v>
      </c>
      <c r="F269" s="39"/>
      <c r="G269" s="39"/>
      <c r="H269" s="39"/>
      <c r="I269" s="40">
        <f t="shared" si="69"/>
        <v>0</v>
      </c>
      <c r="J269" s="21">
        <f t="shared" si="71"/>
        <v>0</v>
      </c>
      <c r="K269" s="21">
        <f t="shared" si="72"/>
        <v>0</v>
      </c>
      <c r="L269" s="21">
        <f t="shared" si="73"/>
        <v>0</v>
      </c>
      <c r="M269" s="21">
        <f t="shared" si="74"/>
        <v>0</v>
      </c>
      <c r="N269" s="22">
        <f>ROUND($I269*$O$197,2)</f>
        <v>0</v>
      </c>
      <c r="O269" s="46">
        <f t="shared" si="70"/>
        <v>0</v>
      </c>
    </row>
    <row r="270" spans="2:15" ht="15" customHeight="1" thickBot="1" x14ac:dyDescent="0.25">
      <c r="B270" s="531" t="str">
        <f>CONCATENATE("gesamt ",$B$252)</f>
        <v>gesamt Jahr</v>
      </c>
      <c r="C270" s="532"/>
      <c r="D270" s="533"/>
      <c r="E270" s="23">
        <f t="shared" ref="E270:N270" si="76">SUM(E256:E269)</f>
        <v>0</v>
      </c>
      <c r="F270" s="24">
        <f t="shared" si="76"/>
        <v>0</v>
      </c>
      <c r="G270" s="24">
        <f t="shared" si="76"/>
        <v>0</v>
      </c>
      <c r="H270" s="24">
        <f t="shared" si="76"/>
        <v>0</v>
      </c>
      <c r="I270" s="24">
        <f t="shared" si="76"/>
        <v>0</v>
      </c>
      <c r="J270" s="24">
        <f t="shared" si="76"/>
        <v>0</v>
      </c>
      <c r="K270" s="24">
        <f t="shared" si="76"/>
        <v>0</v>
      </c>
      <c r="L270" s="24">
        <f t="shared" si="76"/>
        <v>0</v>
      </c>
      <c r="M270" s="24">
        <f t="shared" si="76"/>
        <v>0</v>
      </c>
      <c r="N270" s="44">
        <f t="shared" si="76"/>
        <v>0</v>
      </c>
      <c r="O270" s="49">
        <f t="shared" si="70"/>
        <v>0</v>
      </c>
    </row>
    <row r="271" spans="2:15" ht="15" customHeight="1" x14ac:dyDescent="0.2">
      <c r="B271" s="11" t="s">
        <v>284</v>
      </c>
      <c r="C271" s="261"/>
      <c r="D271" s="261"/>
      <c r="E271" s="261"/>
      <c r="G271" s="261"/>
      <c r="H271" s="261"/>
      <c r="I271" s="261"/>
      <c r="J271" s="261"/>
      <c r="K271" s="261"/>
      <c r="L271" s="541" t="str">
        <f>CONCATENATE("Berufsgenossenschaft ",$B$252)</f>
        <v>Berufsgenossenschaft Jahr</v>
      </c>
      <c r="M271" s="542"/>
      <c r="N271" s="543"/>
      <c r="O271" s="47">
        <v>0</v>
      </c>
    </row>
    <row r="272" spans="2:15" ht="15" customHeight="1" thickBot="1" x14ac:dyDescent="0.25">
      <c r="B272" s="11" t="s">
        <v>281</v>
      </c>
      <c r="C272" s="261"/>
      <c r="D272" s="261"/>
      <c r="E272" s="261"/>
      <c r="F272" s="261"/>
      <c r="G272" s="261"/>
      <c r="H272" s="11" t="s">
        <v>282</v>
      </c>
      <c r="I272" s="261"/>
      <c r="J272" s="261"/>
      <c r="K272" s="261"/>
      <c r="L272" s="544" t="str">
        <f>CONCATENATE("Personalausgaben ",$B$252)</f>
        <v>Personalausgaben Jahr</v>
      </c>
      <c r="M272" s="545"/>
      <c r="N272" s="546"/>
      <c r="O272" s="48">
        <f>SUM(O270:O271)</f>
        <v>0</v>
      </c>
    </row>
    <row r="273" spans="1:17" ht="15" customHeight="1" thickBot="1" x14ac:dyDescent="0.25">
      <c r="A273" s="13"/>
      <c r="B273" s="534" t="s">
        <v>81</v>
      </c>
      <c r="C273" s="535"/>
      <c r="D273" s="535"/>
      <c r="E273" s="535"/>
      <c r="F273" s="535"/>
      <c r="G273" s="535"/>
      <c r="H273" s="535"/>
      <c r="I273" s="536" t="str">
        <f>IF(E277&lt;&gt;0,E277,"")</f>
        <v>MA 4</v>
      </c>
      <c r="J273" s="536"/>
      <c r="K273" s="536"/>
      <c r="L273" s="536"/>
      <c r="M273" s="536"/>
      <c r="N273" s="536"/>
      <c r="O273" s="537"/>
      <c r="P273" s="17"/>
      <c r="Q273" s="13"/>
    </row>
    <row r="274" spans="1:17" ht="15" customHeight="1" x14ac:dyDescent="0.2">
      <c r="A274" s="13"/>
      <c r="B274" s="570" t="s">
        <v>283</v>
      </c>
      <c r="C274" s="571"/>
      <c r="D274" s="571"/>
      <c r="E274" s="571"/>
      <c r="F274" s="571"/>
      <c r="G274" s="571"/>
      <c r="H274" s="571"/>
      <c r="I274" s="571"/>
      <c r="J274" s="571"/>
      <c r="K274" s="571"/>
      <c r="L274" s="571"/>
      <c r="M274" s="571"/>
      <c r="N274" s="571"/>
      <c r="O274" s="572"/>
      <c r="P274" s="18"/>
      <c r="Q274" s="13"/>
    </row>
    <row r="275" spans="1:17" ht="15" customHeight="1" thickBot="1" x14ac:dyDescent="0.25">
      <c r="A275" s="13"/>
      <c r="B275" s="573" t="s">
        <v>130</v>
      </c>
      <c r="C275" s="574"/>
      <c r="D275" s="574"/>
      <c r="E275" s="574"/>
      <c r="F275" s="574"/>
      <c r="G275" s="574"/>
      <c r="H275" s="574"/>
      <c r="I275" s="574"/>
      <c r="J275" s="574"/>
      <c r="K275" s="574"/>
      <c r="L275" s="574"/>
      <c r="M275" s="574"/>
      <c r="N275" s="574"/>
      <c r="O275" s="575"/>
      <c r="P275" s="18"/>
      <c r="Q275" s="13"/>
    </row>
    <row r="276" spans="1:17" ht="15" customHeight="1" thickBot="1" x14ac:dyDescent="0.25">
      <c r="A276" s="13"/>
      <c r="B276" s="13"/>
      <c r="C276" s="13"/>
      <c r="D276" s="13"/>
      <c r="E276" s="13"/>
      <c r="F276" s="13"/>
      <c r="G276" s="13"/>
      <c r="H276" s="13"/>
      <c r="I276" s="13"/>
      <c r="J276" s="13"/>
      <c r="K276" s="13"/>
      <c r="L276" s="13"/>
      <c r="M276" s="13"/>
      <c r="N276" s="13"/>
      <c r="O276" s="13"/>
      <c r="P276" s="14"/>
      <c r="Q276" s="13"/>
    </row>
    <row r="277" spans="1:17" ht="15" customHeight="1" x14ac:dyDescent="0.2">
      <c r="A277" s="13"/>
      <c r="B277" s="586" t="s">
        <v>82</v>
      </c>
      <c r="C277" s="587"/>
      <c r="D277" s="588"/>
      <c r="E277" s="582" t="s">
        <v>195</v>
      </c>
      <c r="F277" s="583"/>
      <c r="G277" s="583"/>
      <c r="H277" s="584"/>
      <c r="I277" s="589" t="s">
        <v>85</v>
      </c>
      <c r="J277" s="590"/>
      <c r="K277" s="591"/>
      <c r="L277" s="552"/>
      <c r="M277" s="595"/>
      <c r="N277" s="595"/>
      <c r="O277" s="553"/>
      <c r="P277" s="15"/>
      <c r="Q277" s="13"/>
    </row>
    <row r="278" spans="1:17" ht="15" customHeight="1" x14ac:dyDescent="0.2">
      <c r="A278" s="13"/>
      <c r="B278" s="579" t="s">
        <v>83</v>
      </c>
      <c r="C278" s="580"/>
      <c r="D278" s="581"/>
      <c r="E278" s="558"/>
      <c r="F278" s="559"/>
      <c r="G278" s="559"/>
      <c r="H278" s="560"/>
      <c r="I278" s="592"/>
      <c r="J278" s="593"/>
      <c r="K278" s="594"/>
      <c r="L278" s="596"/>
      <c r="M278" s="597"/>
      <c r="N278" s="597"/>
      <c r="O278" s="598"/>
      <c r="P278" s="15"/>
      <c r="Q278" s="13"/>
    </row>
    <row r="279" spans="1:17" ht="15" customHeight="1" thickBot="1" x14ac:dyDescent="0.25">
      <c r="A279" s="13"/>
      <c r="B279" s="576" t="s">
        <v>84</v>
      </c>
      <c r="C279" s="577"/>
      <c r="D279" s="578"/>
      <c r="E279" s="585"/>
      <c r="F279" s="574"/>
      <c r="G279" s="574"/>
      <c r="H279" s="575"/>
      <c r="I279" s="561" t="s">
        <v>86</v>
      </c>
      <c r="J279" s="562"/>
      <c r="K279" s="563"/>
      <c r="L279" s="564"/>
      <c r="M279" s="565"/>
      <c r="N279" s="565"/>
      <c r="O279" s="566"/>
      <c r="P279" s="15"/>
      <c r="Q279" s="13"/>
    </row>
    <row r="280" spans="1:17" ht="15" customHeight="1" thickBot="1" x14ac:dyDescent="0.25">
      <c r="A280" s="13"/>
      <c r="B280" s="13"/>
      <c r="C280" s="13"/>
      <c r="D280" s="13"/>
      <c r="E280" s="13"/>
      <c r="F280" s="13"/>
      <c r="G280" s="13"/>
      <c r="H280" s="13"/>
      <c r="I280" s="13"/>
      <c r="J280" s="13"/>
      <c r="K280" s="13"/>
      <c r="L280" s="13"/>
      <c r="M280" s="13"/>
      <c r="N280" s="13"/>
      <c r="O280" s="13"/>
      <c r="P280" s="14"/>
      <c r="Q280" s="13"/>
    </row>
    <row r="281" spans="1:17" ht="15" customHeight="1" thickBot="1" x14ac:dyDescent="0.25">
      <c r="A281" s="13"/>
      <c r="B281" s="567" t="s">
        <v>96</v>
      </c>
      <c r="C281" s="568"/>
      <c r="D281" s="569"/>
      <c r="E281" s="599"/>
      <c r="F281" s="600"/>
      <c r="G281" s="600"/>
      <c r="H281" s="600"/>
      <c r="I281" s="600"/>
      <c r="J281" s="600"/>
      <c r="K281" s="601"/>
      <c r="L281" s="13"/>
      <c r="M281" s="603" t="s">
        <v>87</v>
      </c>
      <c r="N281" s="604"/>
      <c r="O281" s="12">
        <f>SUM(O282:O285)</f>
        <v>0.19600000000000001</v>
      </c>
      <c r="P281" s="15"/>
      <c r="Q281" s="13"/>
    </row>
    <row r="282" spans="1:17" ht="15" customHeight="1" thickBot="1" x14ac:dyDescent="0.25">
      <c r="A282" s="13"/>
      <c r="B282" s="611" t="s">
        <v>265</v>
      </c>
      <c r="C282" s="612"/>
      <c r="D282" s="612"/>
      <c r="E282" s="612"/>
      <c r="F282" s="612"/>
      <c r="G282" s="612"/>
      <c r="H282" s="612"/>
      <c r="I282" s="612"/>
      <c r="J282" s="613"/>
      <c r="K282" s="116">
        <v>0</v>
      </c>
      <c r="L282" s="13"/>
      <c r="M282" s="605" t="s">
        <v>88</v>
      </c>
      <c r="N282" s="606"/>
      <c r="O282" s="145">
        <v>7.2999999999999995E-2</v>
      </c>
      <c r="P282" s="15"/>
      <c r="Q282" s="13"/>
    </row>
    <row r="283" spans="1:17" ht="15" customHeight="1" thickBot="1" x14ac:dyDescent="0.25">
      <c r="A283" s="13"/>
      <c r="L283" s="13"/>
      <c r="M283" s="607" t="s">
        <v>89</v>
      </c>
      <c r="N283" s="608"/>
      <c r="O283" s="25">
        <v>1.7000000000000001E-2</v>
      </c>
      <c r="P283" s="15"/>
      <c r="Q283" s="13"/>
    </row>
    <row r="284" spans="1:17" ht="15" customHeight="1" thickBot="1" x14ac:dyDescent="0.25">
      <c r="A284" s="13"/>
      <c r="B284" s="567" t="s">
        <v>97</v>
      </c>
      <c r="C284" s="568"/>
      <c r="D284" s="569"/>
      <c r="E284" s="27"/>
      <c r="F284" s="27"/>
      <c r="G284" s="27"/>
      <c r="H284" s="27"/>
      <c r="I284" s="27"/>
      <c r="J284" s="27"/>
      <c r="K284" s="28"/>
      <c r="L284" s="13"/>
      <c r="M284" s="607" t="s">
        <v>90</v>
      </c>
      <c r="N284" s="608"/>
      <c r="O284" s="245">
        <v>1.2999999999999999E-2</v>
      </c>
      <c r="P284" s="15"/>
      <c r="Q284" s="13"/>
    </row>
    <row r="285" spans="1:17" ht="15" customHeight="1" thickBot="1" x14ac:dyDescent="0.25">
      <c r="A285" s="13"/>
      <c r="B285" s="237" t="s">
        <v>100</v>
      </c>
      <c r="C285" s="238"/>
      <c r="D285" s="239"/>
      <c r="E285" s="29"/>
      <c r="F285" s="29"/>
      <c r="G285" s="29"/>
      <c r="H285" s="29"/>
      <c r="I285" s="29"/>
      <c r="J285" s="29"/>
      <c r="K285" s="30"/>
      <c r="L285" s="13"/>
      <c r="M285" s="609" t="s">
        <v>91</v>
      </c>
      <c r="N285" s="610"/>
      <c r="O285" s="246">
        <v>9.2999999999999999E-2</v>
      </c>
      <c r="P285" s="15"/>
      <c r="Q285" s="13"/>
    </row>
    <row r="286" spans="1:17" ht="15" customHeight="1" thickBot="1" x14ac:dyDescent="0.25">
      <c r="A286" s="13"/>
      <c r="B286" s="228" t="s">
        <v>98</v>
      </c>
      <c r="C286" s="229"/>
      <c r="D286" s="230"/>
      <c r="E286" s="31"/>
      <c r="F286" s="31"/>
      <c r="G286" s="31"/>
      <c r="H286" s="31"/>
      <c r="I286" s="31"/>
      <c r="J286" s="31"/>
      <c r="K286" s="32"/>
      <c r="L286" s="13"/>
      <c r="M286" s="603" t="s">
        <v>165</v>
      </c>
      <c r="N286" s="604"/>
      <c r="O286" s="12">
        <f>SUM(O287:O290)</f>
        <v>5.9999999999999995E-4</v>
      </c>
      <c r="P286" s="15"/>
      <c r="Q286" s="13"/>
    </row>
    <row r="287" spans="1:17" ht="15" customHeight="1" thickBot="1" x14ac:dyDescent="0.25">
      <c r="A287" s="13"/>
      <c r="B287" s="231" t="s">
        <v>99</v>
      </c>
      <c r="C287" s="232"/>
      <c r="D287" s="233"/>
      <c r="E287" s="33">
        <v>1000</v>
      </c>
      <c r="F287" s="33"/>
      <c r="G287" s="33"/>
      <c r="H287" s="33"/>
      <c r="I287" s="33"/>
      <c r="J287" s="33"/>
      <c r="K287" s="34"/>
      <c r="L287" s="13"/>
      <c r="M287" s="112" t="s">
        <v>92</v>
      </c>
      <c r="N287" s="113"/>
      <c r="O287" s="111">
        <v>5.9999999999999995E-4</v>
      </c>
      <c r="P287" s="15"/>
      <c r="Q287" s="13"/>
    </row>
    <row r="288" spans="1:17" ht="15" customHeight="1" thickBot="1" x14ac:dyDescent="0.25">
      <c r="A288" s="13"/>
      <c r="B288" s="234" t="s">
        <v>202</v>
      </c>
      <c r="C288" s="235"/>
      <c r="D288" s="235"/>
      <c r="E288" s="235"/>
      <c r="F288" s="235"/>
      <c r="G288" s="235"/>
      <c r="H288" s="235"/>
      <c r="I288" s="235"/>
      <c r="J288" s="235"/>
      <c r="K288" s="236"/>
      <c r="L288" s="13"/>
      <c r="M288" s="225" t="s">
        <v>93</v>
      </c>
      <c r="N288" s="226"/>
      <c r="O288" s="111">
        <v>0</v>
      </c>
      <c r="P288" s="15"/>
      <c r="Q288" s="13"/>
    </row>
    <row r="289" spans="1:17" ht="15" customHeight="1" x14ac:dyDescent="0.2">
      <c r="A289" s="13"/>
      <c r="B289" s="237" t="s">
        <v>100</v>
      </c>
      <c r="C289" s="238"/>
      <c r="D289" s="239"/>
      <c r="E289" s="29"/>
      <c r="F289" s="29"/>
      <c r="G289" s="29"/>
      <c r="H289" s="29"/>
      <c r="I289" s="29"/>
      <c r="J289" s="29"/>
      <c r="K289" s="30"/>
      <c r="L289" s="13"/>
      <c r="M289" s="547" t="s">
        <v>94</v>
      </c>
      <c r="N289" s="548"/>
      <c r="O289" s="25">
        <v>0</v>
      </c>
      <c r="P289" s="15"/>
      <c r="Q289" s="13"/>
    </row>
    <row r="290" spans="1:17" ht="15" customHeight="1" thickBot="1" x14ac:dyDescent="0.25">
      <c r="A290" s="13"/>
      <c r="B290" s="228" t="s">
        <v>98</v>
      </c>
      <c r="C290" s="229"/>
      <c r="D290" s="230"/>
      <c r="E290" s="31"/>
      <c r="F290" s="31"/>
      <c r="G290" s="31"/>
      <c r="H290" s="31"/>
      <c r="I290" s="31"/>
      <c r="J290" s="31"/>
      <c r="K290" s="32"/>
      <c r="L290" s="13"/>
      <c r="M290" s="504" t="s">
        <v>166</v>
      </c>
      <c r="N290" s="505"/>
      <c r="O290" s="26">
        <v>0</v>
      </c>
      <c r="P290" s="14"/>
      <c r="Q290" s="13"/>
    </row>
    <row r="291" spans="1:17" ht="15" customHeight="1" thickBot="1" x14ac:dyDescent="0.25">
      <c r="A291" s="13"/>
      <c r="B291" s="231" t="s">
        <v>99</v>
      </c>
      <c r="C291" s="232"/>
      <c r="D291" s="233"/>
      <c r="E291" s="33"/>
      <c r="F291" s="33"/>
      <c r="G291" s="33"/>
      <c r="H291" s="33"/>
      <c r="I291" s="33"/>
      <c r="J291" s="33"/>
      <c r="K291" s="34"/>
      <c r="L291" s="13"/>
      <c r="M291" s="13"/>
      <c r="N291" s="13"/>
      <c r="O291" s="13"/>
      <c r="P291" s="14"/>
      <c r="Q291" s="13"/>
    </row>
    <row r="292" spans="1:17" ht="15" customHeight="1" thickBot="1" x14ac:dyDescent="0.25">
      <c r="A292" s="13"/>
      <c r="L292" s="13"/>
      <c r="M292" s="549" t="s">
        <v>95</v>
      </c>
      <c r="N292" s="552"/>
      <c r="O292" s="553"/>
      <c r="P292" s="15"/>
      <c r="Q292" s="13"/>
    </row>
    <row r="293" spans="1:17" ht="15" customHeight="1" thickBot="1" x14ac:dyDescent="0.25">
      <c r="A293" s="13"/>
      <c r="B293" s="567" t="s">
        <v>97</v>
      </c>
      <c r="C293" s="568"/>
      <c r="D293" s="569"/>
      <c r="E293" s="27"/>
      <c r="F293" s="27"/>
      <c r="G293" s="27"/>
      <c r="H293" s="27"/>
      <c r="I293" s="27"/>
      <c r="J293" s="27"/>
      <c r="K293" s="28"/>
      <c r="L293" s="13"/>
      <c r="M293" s="550"/>
      <c r="N293" s="554"/>
      <c r="O293" s="555"/>
      <c r="P293" s="15"/>
      <c r="Q293" s="13"/>
    </row>
    <row r="294" spans="1:17" ht="15" customHeight="1" x14ac:dyDescent="0.2">
      <c r="A294" s="13"/>
      <c r="B294" s="250" t="s">
        <v>176</v>
      </c>
      <c r="C294" s="247"/>
      <c r="D294" s="247"/>
      <c r="E294" s="248">
        <v>0</v>
      </c>
      <c r="F294" s="248">
        <v>0</v>
      </c>
      <c r="G294" s="248">
        <v>0</v>
      </c>
      <c r="H294" s="248">
        <v>0</v>
      </c>
      <c r="I294" s="248">
        <v>0</v>
      </c>
      <c r="J294" s="248">
        <v>0</v>
      </c>
      <c r="K294" s="249">
        <v>0</v>
      </c>
      <c r="L294" s="13"/>
      <c r="M294" s="550"/>
      <c r="N294" s="554"/>
      <c r="O294" s="555"/>
      <c r="P294" s="15"/>
      <c r="Q294" s="13"/>
    </row>
    <row r="295" spans="1:17" ht="15" customHeight="1" thickBot="1" x14ac:dyDescent="0.25">
      <c r="A295" s="13"/>
      <c r="B295" s="240" t="s">
        <v>177</v>
      </c>
      <c r="C295" s="232"/>
      <c r="D295" s="233"/>
      <c r="E295" s="115">
        <v>0</v>
      </c>
      <c r="F295" s="115">
        <v>0</v>
      </c>
      <c r="G295" s="115">
        <v>0</v>
      </c>
      <c r="H295" s="115">
        <v>0</v>
      </c>
      <c r="I295" s="115">
        <v>0</v>
      </c>
      <c r="J295" s="115">
        <v>0</v>
      </c>
      <c r="K295" s="116">
        <v>0</v>
      </c>
      <c r="L295" s="13"/>
      <c r="M295" s="551"/>
      <c r="N295" s="556"/>
      <c r="O295" s="557"/>
      <c r="P295" s="15"/>
      <c r="Q295" s="13"/>
    </row>
    <row r="296" spans="1:17" ht="15" customHeight="1" thickBot="1" x14ac:dyDescent="0.25">
      <c r="A296" s="13"/>
      <c r="B296" s="13"/>
      <c r="C296" s="13"/>
      <c r="D296" s="13"/>
      <c r="E296" s="13"/>
      <c r="F296" s="13"/>
      <c r="G296" s="13"/>
      <c r="H296" s="13"/>
      <c r="I296" s="13"/>
      <c r="J296" s="13"/>
      <c r="K296" s="13"/>
      <c r="L296" s="13"/>
      <c r="M296" s="13"/>
      <c r="N296" s="13"/>
      <c r="O296" s="13"/>
      <c r="P296" s="14"/>
      <c r="Q296" s="13"/>
    </row>
    <row r="297" spans="1:17" ht="15" customHeight="1" x14ac:dyDescent="0.2">
      <c r="A297" s="13"/>
      <c r="B297" s="506">
        <v>2024</v>
      </c>
      <c r="C297" s="507"/>
      <c r="D297" s="507"/>
      <c r="E297" s="507"/>
      <c r="F297" s="507"/>
      <c r="G297" s="507"/>
      <c r="H297" s="507"/>
      <c r="I297" s="507"/>
      <c r="J297" s="507"/>
      <c r="K297" s="507"/>
      <c r="L297" s="507"/>
      <c r="M297" s="507"/>
      <c r="N297" s="507"/>
      <c r="O297" s="508"/>
      <c r="P297" s="14"/>
      <c r="Q297" s="13"/>
    </row>
    <row r="298" spans="1:17" ht="15" customHeight="1" thickBot="1" x14ac:dyDescent="0.25">
      <c r="A298" s="13"/>
      <c r="B298" s="509"/>
      <c r="C298" s="510"/>
      <c r="D298" s="510"/>
      <c r="E298" s="510"/>
      <c r="F298" s="510"/>
      <c r="G298" s="510"/>
      <c r="H298" s="510"/>
      <c r="I298" s="510"/>
      <c r="J298" s="510"/>
      <c r="K298" s="510"/>
      <c r="L298" s="510"/>
      <c r="M298" s="510"/>
      <c r="N298" s="510"/>
      <c r="O298" s="511"/>
      <c r="P298" s="14"/>
      <c r="Q298" s="13"/>
    </row>
    <row r="299" spans="1:17" ht="15" customHeight="1" thickBot="1" x14ac:dyDescent="0.25">
      <c r="A299" s="13"/>
      <c r="B299" s="512"/>
      <c r="C299" s="513"/>
      <c r="D299" s="514"/>
      <c r="E299" s="518" t="s">
        <v>105</v>
      </c>
      <c r="F299" s="518" t="s">
        <v>278</v>
      </c>
      <c r="G299" s="518" t="s">
        <v>279</v>
      </c>
      <c r="H299" s="520" t="s">
        <v>280</v>
      </c>
      <c r="I299" s="522" t="s">
        <v>107</v>
      </c>
      <c r="J299" s="524" t="s">
        <v>87</v>
      </c>
      <c r="K299" s="525"/>
      <c r="L299" s="525"/>
      <c r="M299" s="525"/>
      <c r="N299" s="525"/>
      <c r="O299" s="526" t="s">
        <v>66</v>
      </c>
      <c r="P299" s="14"/>
      <c r="Q299" s="13"/>
    </row>
    <row r="300" spans="1:17" ht="15" customHeight="1" thickBot="1" x14ac:dyDescent="0.25">
      <c r="A300" s="13"/>
      <c r="B300" s="515"/>
      <c r="C300" s="516"/>
      <c r="D300" s="517"/>
      <c r="E300" s="519"/>
      <c r="F300" s="519"/>
      <c r="G300" s="519"/>
      <c r="H300" s="521"/>
      <c r="I300" s="523"/>
      <c r="J300" s="10" t="s">
        <v>101</v>
      </c>
      <c r="K300" s="10" t="s">
        <v>102</v>
      </c>
      <c r="L300" s="10" t="s">
        <v>103</v>
      </c>
      <c r="M300" s="10" t="s">
        <v>104</v>
      </c>
      <c r="N300" s="41" t="s">
        <v>165</v>
      </c>
      <c r="O300" s="527"/>
      <c r="P300" s="16"/>
      <c r="Q300" s="13"/>
    </row>
    <row r="301" spans="1:17" ht="15" customHeight="1" x14ac:dyDescent="0.2">
      <c r="A301" s="13"/>
      <c r="B301" s="614" t="str">
        <f>CONCATENATE("Januar ",$B$297)</f>
        <v>Januar 2024</v>
      </c>
      <c r="C301" s="615"/>
      <c r="D301" s="616"/>
      <c r="E301" s="35">
        <f>E287</f>
        <v>1000</v>
      </c>
      <c r="F301" s="36"/>
      <c r="G301" s="36"/>
      <c r="H301" s="36"/>
      <c r="I301" s="37">
        <f t="shared" ref="I301:I314" si="77">SUM(E301:H301)</f>
        <v>1000</v>
      </c>
      <c r="J301" s="19">
        <f t="shared" ref="J301:J314" si="78">ROUND($I301*$O$12,2)</f>
        <v>73</v>
      </c>
      <c r="K301" s="19">
        <f t="shared" ref="K301:K314" si="79">ROUND($I301*$O$13,2)</f>
        <v>17</v>
      </c>
      <c r="L301" s="19">
        <f t="shared" ref="L301:L314" si="80">ROUND($I301*$O$14,2)</f>
        <v>13</v>
      </c>
      <c r="M301" s="19">
        <f t="shared" ref="M301:M314" si="81">ROUND($I301*$O$15,2)</f>
        <v>93</v>
      </c>
      <c r="N301" s="42">
        <f t="shared" ref="N301:N311" si="82">ROUND($I301*$O$17,2)+ROUND($I301*$O$18,2)+ROUND($I301*$O$19,2)+ROUND($I301*$O$20,2)</f>
        <v>0.6</v>
      </c>
      <c r="O301" s="45">
        <f t="shared" ref="O301:O315" si="83">SUM(E301:H301)+SUM(J301:N301)</f>
        <v>1196.5999999999999</v>
      </c>
      <c r="P301" s="14"/>
      <c r="Q301" s="13"/>
    </row>
    <row r="302" spans="1:17" ht="15" customHeight="1" x14ac:dyDescent="0.2">
      <c r="A302" s="13"/>
      <c r="B302" s="528" t="str">
        <f>CONCATENATE("Februar ",$B$297)</f>
        <v>Februar 2024</v>
      </c>
      <c r="C302" s="529"/>
      <c r="D302" s="530"/>
      <c r="E302" s="38">
        <v>0</v>
      </c>
      <c r="F302" s="39"/>
      <c r="G302" s="39"/>
      <c r="H302" s="39"/>
      <c r="I302" s="40">
        <f t="shared" si="77"/>
        <v>0</v>
      </c>
      <c r="J302" s="21">
        <f t="shared" si="78"/>
        <v>0</v>
      </c>
      <c r="K302" s="21">
        <f t="shared" si="79"/>
        <v>0</v>
      </c>
      <c r="L302" s="21">
        <f t="shared" si="80"/>
        <v>0</v>
      </c>
      <c r="M302" s="21">
        <f t="shared" si="81"/>
        <v>0</v>
      </c>
      <c r="N302" s="43">
        <f t="shared" si="82"/>
        <v>0</v>
      </c>
      <c r="O302" s="46">
        <f t="shared" si="83"/>
        <v>0</v>
      </c>
      <c r="P302" s="14"/>
      <c r="Q302" s="13"/>
    </row>
    <row r="303" spans="1:17" ht="15" customHeight="1" x14ac:dyDescent="0.2">
      <c r="A303" s="13"/>
      <c r="B303" s="528" t="str">
        <f>CONCATENATE("März ",$B$297)</f>
        <v>März 2024</v>
      </c>
      <c r="C303" s="529"/>
      <c r="D303" s="530"/>
      <c r="E303" s="38">
        <v>0</v>
      </c>
      <c r="F303" s="39"/>
      <c r="G303" s="39"/>
      <c r="H303" s="39"/>
      <c r="I303" s="40">
        <f t="shared" si="77"/>
        <v>0</v>
      </c>
      <c r="J303" s="21">
        <f t="shared" si="78"/>
        <v>0</v>
      </c>
      <c r="K303" s="21">
        <f t="shared" si="79"/>
        <v>0</v>
      </c>
      <c r="L303" s="21">
        <f t="shared" si="80"/>
        <v>0</v>
      </c>
      <c r="M303" s="21">
        <f t="shared" si="81"/>
        <v>0</v>
      </c>
      <c r="N303" s="43">
        <f t="shared" si="82"/>
        <v>0</v>
      </c>
      <c r="O303" s="46">
        <f t="shared" si="83"/>
        <v>0</v>
      </c>
      <c r="P303" s="14"/>
      <c r="Q303" s="13"/>
    </row>
    <row r="304" spans="1:17" ht="15" customHeight="1" x14ac:dyDescent="0.2">
      <c r="A304" s="13"/>
      <c r="B304" s="528" t="str">
        <f>CONCATENATE("April ",$B$297)</f>
        <v>April 2024</v>
      </c>
      <c r="C304" s="529"/>
      <c r="D304" s="530"/>
      <c r="E304" s="38">
        <v>0</v>
      </c>
      <c r="F304" s="39"/>
      <c r="G304" s="39"/>
      <c r="H304" s="39"/>
      <c r="I304" s="40">
        <f t="shared" si="77"/>
        <v>0</v>
      </c>
      <c r="J304" s="21">
        <f t="shared" si="78"/>
        <v>0</v>
      </c>
      <c r="K304" s="21">
        <f t="shared" si="79"/>
        <v>0</v>
      </c>
      <c r="L304" s="21">
        <f t="shared" si="80"/>
        <v>0</v>
      </c>
      <c r="M304" s="21">
        <f t="shared" si="81"/>
        <v>0</v>
      </c>
      <c r="N304" s="43">
        <f t="shared" si="82"/>
        <v>0</v>
      </c>
      <c r="O304" s="46">
        <f t="shared" si="83"/>
        <v>0</v>
      </c>
      <c r="P304" s="14"/>
      <c r="Q304" s="13"/>
    </row>
    <row r="305" spans="1:17" ht="15" customHeight="1" x14ac:dyDescent="0.2">
      <c r="A305" s="13"/>
      <c r="B305" s="528" t="str">
        <f>CONCATENATE("Mai ",$B$297)</f>
        <v>Mai 2024</v>
      </c>
      <c r="C305" s="529"/>
      <c r="D305" s="530"/>
      <c r="E305" s="38">
        <v>0</v>
      </c>
      <c r="F305" s="39"/>
      <c r="G305" s="39"/>
      <c r="H305" s="39"/>
      <c r="I305" s="40">
        <f t="shared" si="77"/>
        <v>0</v>
      </c>
      <c r="J305" s="21">
        <f t="shared" si="78"/>
        <v>0</v>
      </c>
      <c r="K305" s="21">
        <f t="shared" si="79"/>
        <v>0</v>
      </c>
      <c r="L305" s="21">
        <f t="shared" si="80"/>
        <v>0</v>
      </c>
      <c r="M305" s="21">
        <f t="shared" si="81"/>
        <v>0</v>
      </c>
      <c r="N305" s="43">
        <f t="shared" si="82"/>
        <v>0</v>
      </c>
      <c r="O305" s="46">
        <f t="shared" si="83"/>
        <v>0</v>
      </c>
      <c r="P305" s="14"/>
      <c r="Q305" s="13"/>
    </row>
    <row r="306" spans="1:17" ht="15" customHeight="1" x14ac:dyDescent="0.2">
      <c r="A306" s="13"/>
      <c r="B306" s="528" t="str">
        <f>CONCATENATE("Juni ",$B$297)</f>
        <v>Juni 2024</v>
      </c>
      <c r="C306" s="529"/>
      <c r="D306" s="530"/>
      <c r="E306" s="38">
        <v>0</v>
      </c>
      <c r="F306" s="39"/>
      <c r="G306" s="39"/>
      <c r="H306" s="39"/>
      <c r="I306" s="40">
        <f t="shared" si="77"/>
        <v>0</v>
      </c>
      <c r="J306" s="21">
        <f t="shared" si="78"/>
        <v>0</v>
      </c>
      <c r="K306" s="21">
        <f t="shared" si="79"/>
        <v>0</v>
      </c>
      <c r="L306" s="21">
        <f t="shared" si="80"/>
        <v>0</v>
      </c>
      <c r="M306" s="21">
        <f t="shared" si="81"/>
        <v>0</v>
      </c>
      <c r="N306" s="43">
        <f t="shared" si="82"/>
        <v>0</v>
      </c>
      <c r="O306" s="46">
        <f t="shared" si="83"/>
        <v>0</v>
      </c>
      <c r="P306" s="14"/>
      <c r="Q306" s="13"/>
    </row>
    <row r="307" spans="1:17" ht="15" customHeight="1" x14ac:dyDescent="0.2">
      <c r="A307" s="13"/>
      <c r="B307" s="528" t="str">
        <f>CONCATENATE("Juli ",$B$297)</f>
        <v>Juli 2024</v>
      </c>
      <c r="C307" s="529"/>
      <c r="D307" s="530"/>
      <c r="E307" s="38">
        <v>0</v>
      </c>
      <c r="F307" s="39"/>
      <c r="G307" s="39"/>
      <c r="H307" s="39"/>
      <c r="I307" s="40">
        <f t="shared" si="77"/>
        <v>0</v>
      </c>
      <c r="J307" s="21">
        <f t="shared" si="78"/>
        <v>0</v>
      </c>
      <c r="K307" s="21">
        <f t="shared" si="79"/>
        <v>0</v>
      </c>
      <c r="L307" s="21">
        <f t="shared" si="80"/>
        <v>0</v>
      </c>
      <c r="M307" s="21">
        <f t="shared" si="81"/>
        <v>0</v>
      </c>
      <c r="N307" s="43">
        <f t="shared" si="82"/>
        <v>0</v>
      </c>
      <c r="O307" s="46">
        <f t="shared" si="83"/>
        <v>0</v>
      </c>
      <c r="P307" s="14"/>
      <c r="Q307" s="13"/>
    </row>
    <row r="308" spans="1:17" ht="15" customHeight="1" x14ac:dyDescent="0.2">
      <c r="A308" s="13"/>
      <c r="B308" s="528" t="str">
        <f>CONCATENATE("August ",$B$297)</f>
        <v>August 2024</v>
      </c>
      <c r="C308" s="529"/>
      <c r="D308" s="530"/>
      <c r="E308" s="38">
        <v>0</v>
      </c>
      <c r="F308" s="39"/>
      <c r="G308" s="39"/>
      <c r="H308" s="39"/>
      <c r="I308" s="40">
        <f t="shared" si="77"/>
        <v>0</v>
      </c>
      <c r="J308" s="21">
        <f t="shared" si="78"/>
        <v>0</v>
      </c>
      <c r="K308" s="21">
        <f t="shared" si="79"/>
        <v>0</v>
      </c>
      <c r="L308" s="21">
        <f t="shared" si="80"/>
        <v>0</v>
      </c>
      <c r="M308" s="21">
        <f t="shared" si="81"/>
        <v>0</v>
      </c>
      <c r="N308" s="43">
        <f t="shared" si="82"/>
        <v>0</v>
      </c>
      <c r="O308" s="46">
        <f t="shared" si="83"/>
        <v>0</v>
      </c>
      <c r="P308" s="14"/>
      <c r="Q308" s="13"/>
    </row>
    <row r="309" spans="1:17" ht="15" customHeight="1" x14ac:dyDescent="0.2">
      <c r="A309" s="13"/>
      <c r="B309" s="528" t="str">
        <f>CONCATENATE("September ",$B$297)</f>
        <v>September 2024</v>
      </c>
      <c r="C309" s="529"/>
      <c r="D309" s="530"/>
      <c r="E309" s="38">
        <v>0</v>
      </c>
      <c r="F309" s="39"/>
      <c r="G309" s="39"/>
      <c r="H309" s="39"/>
      <c r="I309" s="40">
        <f t="shared" si="77"/>
        <v>0</v>
      </c>
      <c r="J309" s="21">
        <f t="shared" si="78"/>
        <v>0</v>
      </c>
      <c r="K309" s="21">
        <f t="shared" si="79"/>
        <v>0</v>
      </c>
      <c r="L309" s="21">
        <f t="shared" si="80"/>
        <v>0</v>
      </c>
      <c r="M309" s="21">
        <f t="shared" si="81"/>
        <v>0</v>
      </c>
      <c r="N309" s="43">
        <f t="shared" si="82"/>
        <v>0</v>
      </c>
      <c r="O309" s="46">
        <f t="shared" si="83"/>
        <v>0</v>
      </c>
      <c r="P309" s="14"/>
      <c r="Q309" s="13"/>
    </row>
    <row r="310" spans="1:17" ht="15" customHeight="1" x14ac:dyDescent="0.2">
      <c r="A310" s="13"/>
      <c r="B310" s="528" t="str">
        <f>CONCATENATE("Oktober ",$B$297)</f>
        <v>Oktober 2024</v>
      </c>
      <c r="C310" s="529"/>
      <c r="D310" s="530"/>
      <c r="E310" s="38">
        <v>0</v>
      </c>
      <c r="F310" s="39"/>
      <c r="G310" s="39"/>
      <c r="H310" s="39"/>
      <c r="I310" s="40">
        <f t="shared" si="77"/>
        <v>0</v>
      </c>
      <c r="J310" s="21">
        <f t="shared" si="78"/>
        <v>0</v>
      </c>
      <c r="K310" s="21">
        <f t="shared" si="79"/>
        <v>0</v>
      </c>
      <c r="L310" s="21">
        <f t="shared" si="80"/>
        <v>0</v>
      </c>
      <c r="M310" s="21">
        <f t="shared" si="81"/>
        <v>0</v>
      </c>
      <c r="N310" s="43">
        <f t="shared" si="82"/>
        <v>0</v>
      </c>
      <c r="O310" s="46">
        <f t="shared" si="83"/>
        <v>0</v>
      </c>
      <c r="P310" s="14"/>
      <c r="Q310" s="13"/>
    </row>
    <row r="311" spans="1:17" ht="15" customHeight="1" x14ac:dyDescent="0.2">
      <c r="A311" s="13"/>
      <c r="B311" s="528" t="str">
        <f>CONCATENATE("November ",$B$297)</f>
        <v>November 2024</v>
      </c>
      <c r="C311" s="529"/>
      <c r="D311" s="530"/>
      <c r="E311" s="38">
        <v>0</v>
      </c>
      <c r="F311" s="39"/>
      <c r="G311" s="39"/>
      <c r="H311" s="39"/>
      <c r="I311" s="40">
        <f t="shared" si="77"/>
        <v>0</v>
      </c>
      <c r="J311" s="21">
        <f t="shared" si="78"/>
        <v>0</v>
      </c>
      <c r="K311" s="21">
        <f t="shared" si="79"/>
        <v>0</v>
      </c>
      <c r="L311" s="21">
        <f t="shared" si="80"/>
        <v>0</v>
      </c>
      <c r="M311" s="21">
        <f t="shared" si="81"/>
        <v>0</v>
      </c>
      <c r="N311" s="43">
        <f t="shared" si="82"/>
        <v>0</v>
      </c>
      <c r="O311" s="46">
        <f t="shared" si="83"/>
        <v>0</v>
      </c>
      <c r="P311" s="14"/>
      <c r="Q311" s="13"/>
    </row>
    <row r="312" spans="1:17" ht="15" customHeight="1" x14ac:dyDescent="0.2">
      <c r="A312" s="13"/>
      <c r="B312" s="528" t="str">
        <f>CONCATENATE("Jahressonderzahlung ",$B$297)</f>
        <v>Jahressonderzahlung 2024</v>
      </c>
      <c r="C312" s="529"/>
      <c r="D312" s="530"/>
      <c r="E312" s="38">
        <v>0</v>
      </c>
      <c r="F312" s="39"/>
      <c r="G312" s="39"/>
      <c r="H312" s="39"/>
      <c r="I312" s="40">
        <f t="shared" si="77"/>
        <v>0</v>
      </c>
      <c r="J312" s="21">
        <f t="shared" si="78"/>
        <v>0</v>
      </c>
      <c r="K312" s="21">
        <f t="shared" si="79"/>
        <v>0</v>
      </c>
      <c r="L312" s="21">
        <f t="shared" si="80"/>
        <v>0</v>
      </c>
      <c r="M312" s="21">
        <f t="shared" si="81"/>
        <v>0</v>
      </c>
      <c r="N312" s="43">
        <f>ROUND($I312*$O$17,2)</f>
        <v>0</v>
      </c>
      <c r="O312" s="46">
        <f t="shared" si="83"/>
        <v>0</v>
      </c>
      <c r="P312" s="14"/>
      <c r="Q312" s="13"/>
    </row>
    <row r="313" spans="1:17" ht="15" customHeight="1" x14ac:dyDescent="0.2">
      <c r="A313" s="13"/>
      <c r="B313" s="528" t="str">
        <f>CONCATENATE("Dezember ",$B$297)</f>
        <v>Dezember 2024</v>
      </c>
      <c r="C313" s="529"/>
      <c r="D313" s="530"/>
      <c r="E313" s="38">
        <v>0</v>
      </c>
      <c r="F313" s="39"/>
      <c r="G313" s="39"/>
      <c r="H313" s="39"/>
      <c r="I313" s="40">
        <f t="shared" si="77"/>
        <v>0</v>
      </c>
      <c r="J313" s="21">
        <f t="shared" si="78"/>
        <v>0</v>
      </c>
      <c r="K313" s="21">
        <f t="shared" si="79"/>
        <v>0</v>
      </c>
      <c r="L313" s="21">
        <f t="shared" si="80"/>
        <v>0</v>
      </c>
      <c r="M313" s="21">
        <f t="shared" si="81"/>
        <v>0</v>
      </c>
      <c r="N313" s="43">
        <f t="shared" ref="N313" si="84">ROUND($I313*$O$17,2)+ROUND($I313*$O$18,2)+ROUND($I313*$O$19,2)+ROUND($I313*$O$20,2)</f>
        <v>0</v>
      </c>
      <c r="O313" s="46">
        <f t="shared" si="83"/>
        <v>0</v>
      </c>
      <c r="P313" s="14"/>
      <c r="Q313" s="13"/>
    </row>
    <row r="314" spans="1:17" ht="15" customHeight="1" x14ac:dyDescent="0.2">
      <c r="A314" s="13"/>
      <c r="B314" s="528" t="str">
        <f>CONCATENATE("Leistungsentgelt ",$B$297)</f>
        <v>Leistungsentgelt 2024</v>
      </c>
      <c r="C314" s="529"/>
      <c r="D314" s="530"/>
      <c r="E314" s="38">
        <v>0</v>
      </c>
      <c r="F314" s="39"/>
      <c r="G314" s="39"/>
      <c r="H314" s="39"/>
      <c r="I314" s="40">
        <f t="shared" si="77"/>
        <v>0</v>
      </c>
      <c r="J314" s="21">
        <f t="shared" si="78"/>
        <v>0</v>
      </c>
      <c r="K314" s="21">
        <f t="shared" si="79"/>
        <v>0</v>
      </c>
      <c r="L314" s="21">
        <f t="shared" si="80"/>
        <v>0</v>
      </c>
      <c r="M314" s="21">
        <f t="shared" si="81"/>
        <v>0</v>
      </c>
      <c r="N314" s="43">
        <f>ROUND($I314*$O$17,2)</f>
        <v>0</v>
      </c>
      <c r="O314" s="46">
        <f t="shared" si="83"/>
        <v>0</v>
      </c>
      <c r="P314" s="14"/>
      <c r="Q314" s="13"/>
    </row>
    <row r="315" spans="1:17" ht="15" customHeight="1" thickBot="1" x14ac:dyDescent="0.25">
      <c r="A315" s="13"/>
      <c r="B315" s="531" t="str">
        <f>CONCATENATE("gesamt ",$B$297)</f>
        <v>gesamt 2024</v>
      </c>
      <c r="C315" s="532"/>
      <c r="D315" s="533"/>
      <c r="E315" s="23">
        <f t="shared" ref="E315:N315" si="85">SUM(E301:E314)</f>
        <v>1000</v>
      </c>
      <c r="F315" s="24">
        <f t="shared" si="85"/>
        <v>0</v>
      </c>
      <c r="G315" s="24">
        <f t="shared" si="85"/>
        <v>0</v>
      </c>
      <c r="H315" s="24">
        <f t="shared" si="85"/>
        <v>0</v>
      </c>
      <c r="I315" s="24">
        <f t="shared" si="85"/>
        <v>1000</v>
      </c>
      <c r="J315" s="24">
        <f t="shared" si="85"/>
        <v>73</v>
      </c>
      <c r="K315" s="24">
        <f t="shared" si="85"/>
        <v>17</v>
      </c>
      <c r="L315" s="24">
        <f t="shared" si="85"/>
        <v>13</v>
      </c>
      <c r="M315" s="24">
        <f t="shared" si="85"/>
        <v>93</v>
      </c>
      <c r="N315" s="44">
        <f t="shared" si="85"/>
        <v>0.6</v>
      </c>
      <c r="O315" s="49">
        <f t="shared" si="83"/>
        <v>1196.5999999999999</v>
      </c>
      <c r="P315" s="14"/>
      <c r="Q315" s="13"/>
    </row>
    <row r="316" spans="1:17" ht="15" customHeight="1" x14ac:dyDescent="0.2">
      <c r="A316" s="13"/>
      <c r="B316" s="11" t="s">
        <v>284</v>
      </c>
      <c r="C316" s="261"/>
      <c r="D316" s="261"/>
      <c r="E316" s="261"/>
      <c r="G316" s="261"/>
      <c r="H316" s="261"/>
      <c r="I316" s="261"/>
      <c r="J316" s="261"/>
      <c r="K316" s="261"/>
      <c r="L316" s="541" t="str">
        <f>CONCATENATE("Berufsgenossenschaft ",$B$297)</f>
        <v>Berufsgenossenschaft 2024</v>
      </c>
      <c r="M316" s="542"/>
      <c r="N316" s="543"/>
      <c r="O316" s="47">
        <v>0</v>
      </c>
      <c r="P316" s="14"/>
      <c r="Q316" s="13"/>
    </row>
    <row r="317" spans="1:17" ht="15" customHeight="1" thickBot="1" x14ac:dyDescent="0.25">
      <c r="A317" s="13"/>
      <c r="B317" s="11" t="s">
        <v>281</v>
      </c>
      <c r="C317" s="261"/>
      <c r="D317" s="261"/>
      <c r="E317" s="261"/>
      <c r="F317" s="261"/>
      <c r="G317" s="261"/>
      <c r="H317" s="11" t="s">
        <v>282</v>
      </c>
      <c r="I317" s="261"/>
      <c r="J317" s="261"/>
      <c r="K317" s="261"/>
      <c r="L317" s="544" t="str">
        <f>CONCATENATE("Personalausgaben ",$B$297)</f>
        <v>Personalausgaben 2024</v>
      </c>
      <c r="M317" s="545"/>
      <c r="N317" s="546"/>
      <c r="O317" s="48">
        <f>SUM(O315:O316)</f>
        <v>1196.5999999999999</v>
      </c>
      <c r="P317" s="14"/>
      <c r="Q317" s="13"/>
    </row>
    <row r="318" spans="1:17" ht="15" customHeight="1" thickBot="1" x14ac:dyDescent="0.25">
      <c r="A318" s="13"/>
      <c r="B318" s="534" t="s">
        <v>81</v>
      </c>
      <c r="C318" s="535"/>
      <c r="D318" s="535"/>
      <c r="E318" s="535"/>
      <c r="F318" s="535"/>
      <c r="G318" s="535"/>
      <c r="H318" s="535"/>
      <c r="I318" s="536" t="str">
        <f>IF(E277&lt;&gt;0,E277,"")</f>
        <v>MA 4</v>
      </c>
      <c r="J318" s="536"/>
      <c r="K318" s="536"/>
      <c r="L318" s="536"/>
      <c r="M318" s="536"/>
      <c r="N318" s="536"/>
      <c r="O318" s="537"/>
      <c r="P318" s="14"/>
      <c r="Q318" s="13"/>
    </row>
    <row r="319" spans="1:17" ht="15" customHeight="1" thickBot="1" x14ac:dyDescent="0.25">
      <c r="A319" s="13"/>
      <c r="B319" s="538" t="str">
        <f>IF(B275&lt;&gt;0,B275,"")</f>
        <v>Ihr Projektname 4</v>
      </c>
      <c r="C319" s="539"/>
      <c r="D319" s="539"/>
      <c r="E319" s="539"/>
      <c r="F319" s="539"/>
      <c r="G319" s="539"/>
      <c r="H319" s="539"/>
      <c r="I319" s="539"/>
      <c r="J319" s="539"/>
      <c r="K319" s="539"/>
      <c r="L319" s="539"/>
      <c r="M319" s="539"/>
      <c r="N319" s="539"/>
      <c r="O319" s="540"/>
      <c r="P319" s="14"/>
      <c r="Q319" s="13"/>
    </row>
    <row r="320" spans="1:17" ht="15" customHeight="1" x14ac:dyDescent="0.2">
      <c r="A320" s="13"/>
      <c r="B320" s="506" t="s">
        <v>182</v>
      </c>
      <c r="C320" s="507"/>
      <c r="D320" s="507"/>
      <c r="E320" s="507"/>
      <c r="F320" s="507"/>
      <c r="G320" s="507"/>
      <c r="H320" s="507"/>
      <c r="I320" s="507"/>
      <c r="J320" s="507"/>
      <c r="K320" s="507"/>
      <c r="L320" s="507"/>
      <c r="M320" s="507"/>
      <c r="N320" s="507"/>
      <c r="O320" s="508"/>
      <c r="P320" s="14"/>
      <c r="Q320" s="13"/>
    </row>
    <row r="321" spans="1:17" ht="15" customHeight="1" thickBot="1" x14ac:dyDescent="0.25">
      <c r="A321" s="13"/>
      <c r="B321" s="509"/>
      <c r="C321" s="510"/>
      <c r="D321" s="510"/>
      <c r="E321" s="510"/>
      <c r="F321" s="510"/>
      <c r="G321" s="510"/>
      <c r="H321" s="510"/>
      <c r="I321" s="510"/>
      <c r="J321" s="510"/>
      <c r="K321" s="510"/>
      <c r="L321" s="510"/>
      <c r="M321" s="510"/>
      <c r="N321" s="510"/>
      <c r="O321" s="511"/>
      <c r="P321" s="14"/>
      <c r="Q321" s="13"/>
    </row>
    <row r="322" spans="1:17" ht="15" customHeight="1" thickBot="1" x14ac:dyDescent="0.25">
      <c r="A322" s="13"/>
      <c r="B322" s="512" t="s">
        <v>106</v>
      </c>
      <c r="C322" s="513"/>
      <c r="D322" s="514"/>
      <c r="E322" s="518" t="s">
        <v>105</v>
      </c>
      <c r="F322" s="518" t="s">
        <v>278</v>
      </c>
      <c r="G322" s="518" t="s">
        <v>279</v>
      </c>
      <c r="H322" s="520" t="s">
        <v>280</v>
      </c>
      <c r="I322" s="522" t="s">
        <v>107</v>
      </c>
      <c r="J322" s="524" t="s">
        <v>87</v>
      </c>
      <c r="K322" s="525"/>
      <c r="L322" s="525"/>
      <c r="M322" s="525"/>
      <c r="N322" s="525"/>
      <c r="O322" s="526" t="s">
        <v>66</v>
      </c>
      <c r="P322" s="14"/>
      <c r="Q322" s="13"/>
    </row>
    <row r="323" spans="1:17" ht="15" customHeight="1" thickBot="1" x14ac:dyDescent="0.25">
      <c r="A323" s="13"/>
      <c r="B323" s="515"/>
      <c r="C323" s="516"/>
      <c r="D323" s="517"/>
      <c r="E323" s="519"/>
      <c r="F323" s="519"/>
      <c r="G323" s="519"/>
      <c r="H323" s="521"/>
      <c r="I323" s="523"/>
      <c r="J323" s="10" t="s">
        <v>101</v>
      </c>
      <c r="K323" s="10" t="s">
        <v>102</v>
      </c>
      <c r="L323" s="10" t="s">
        <v>103</v>
      </c>
      <c r="M323" s="10" t="s">
        <v>104</v>
      </c>
      <c r="N323" s="41" t="s">
        <v>165</v>
      </c>
      <c r="O323" s="527"/>
      <c r="P323" s="14"/>
      <c r="Q323" s="13"/>
    </row>
    <row r="324" spans="1:17" ht="15" customHeight="1" x14ac:dyDescent="0.2">
      <c r="A324" s="13"/>
      <c r="B324" s="614" t="str">
        <f>CONCATENATE("Januar ",$B$320)</f>
        <v>Januar Jahr</v>
      </c>
      <c r="C324" s="615"/>
      <c r="D324" s="616"/>
      <c r="E324" s="35">
        <v>0</v>
      </c>
      <c r="F324" s="36"/>
      <c r="G324" s="36"/>
      <c r="H324" s="36"/>
      <c r="I324" s="37">
        <f t="shared" ref="I324:I337" si="86">SUM(E324:H324)</f>
        <v>0</v>
      </c>
      <c r="J324" s="19">
        <f>ROUND($I324*$O$282,2)</f>
        <v>0</v>
      </c>
      <c r="K324" s="19">
        <f>ROUND($I324*$O$283,2)</f>
        <v>0</v>
      </c>
      <c r="L324" s="19">
        <f>ROUND($I324*$O$284,2)</f>
        <v>0</v>
      </c>
      <c r="M324" s="19">
        <f>ROUND($I324*$O$285,2)</f>
        <v>0</v>
      </c>
      <c r="N324" s="20">
        <f>ROUND($I324*$O$287,2)+ROUND($I324*$O$288,2)+ROUND($I324*$O$289,2)+ROUND($I324*$O$290,2)</f>
        <v>0</v>
      </c>
      <c r="O324" s="45">
        <f t="shared" ref="O324:O338" si="87">SUM(E324:H324)+SUM(J324:N324)</f>
        <v>0</v>
      </c>
      <c r="P324" s="14"/>
      <c r="Q324" s="13"/>
    </row>
    <row r="325" spans="1:17" ht="15" customHeight="1" x14ac:dyDescent="0.2">
      <c r="A325" s="13"/>
      <c r="B325" s="528" t="str">
        <f>CONCATENATE("Februar ",$B$320)</f>
        <v>Februar Jahr</v>
      </c>
      <c r="C325" s="529"/>
      <c r="D325" s="530"/>
      <c r="E325" s="38">
        <v>0</v>
      </c>
      <c r="F325" s="39"/>
      <c r="G325" s="39"/>
      <c r="H325" s="39"/>
      <c r="I325" s="40">
        <f t="shared" si="86"/>
        <v>0</v>
      </c>
      <c r="J325" s="21">
        <f t="shared" ref="J325:J337" si="88">ROUND($I325*$O$282,2)</f>
        <v>0</v>
      </c>
      <c r="K325" s="21">
        <f t="shared" ref="K325:K337" si="89">ROUND($I325*$O$283,2)</f>
        <v>0</v>
      </c>
      <c r="L325" s="21">
        <f t="shared" ref="L325:L337" si="90">ROUND($I325*$O$284,2)</f>
        <v>0</v>
      </c>
      <c r="M325" s="21">
        <f t="shared" ref="M325:M337" si="91">ROUND($I325*$O$285,2)</f>
        <v>0</v>
      </c>
      <c r="N325" s="22">
        <f t="shared" ref="N325:N336" si="92">ROUND($I325*$O$287,2)+ROUND($I325*$O$288,2)+ROUND($I325*$O$289,2)+ROUND($I325*$O$290,2)</f>
        <v>0</v>
      </c>
      <c r="O325" s="46">
        <f t="shared" si="87"/>
        <v>0</v>
      </c>
      <c r="P325" s="14"/>
      <c r="Q325" s="13"/>
    </row>
    <row r="326" spans="1:17" ht="15" customHeight="1" x14ac:dyDescent="0.2">
      <c r="A326" s="13"/>
      <c r="B326" s="528" t="str">
        <f>CONCATENATE("März ",$B$320)</f>
        <v>März Jahr</v>
      </c>
      <c r="C326" s="529"/>
      <c r="D326" s="530"/>
      <c r="E326" s="38">
        <v>0</v>
      </c>
      <c r="F326" s="39"/>
      <c r="G326" s="39"/>
      <c r="H326" s="39"/>
      <c r="I326" s="40">
        <f t="shared" si="86"/>
        <v>0</v>
      </c>
      <c r="J326" s="21">
        <f t="shared" si="88"/>
        <v>0</v>
      </c>
      <c r="K326" s="21">
        <f t="shared" si="89"/>
        <v>0</v>
      </c>
      <c r="L326" s="21">
        <f t="shared" si="90"/>
        <v>0</v>
      </c>
      <c r="M326" s="21">
        <f t="shared" si="91"/>
        <v>0</v>
      </c>
      <c r="N326" s="22">
        <f t="shared" si="92"/>
        <v>0</v>
      </c>
      <c r="O326" s="46">
        <f t="shared" si="87"/>
        <v>0</v>
      </c>
      <c r="P326" s="14"/>
      <c r="Q326" s="13"/>
    </row>
    <row r="327" spans="1:17" ht="15" customHeight="1" x14ac:dyDescent="0.2">
      <c r="A327" s="13"/>
      <c r="B327" s="528" t="str">
        <f>CONCATENATE("April ",$B$320)</f>
        <v>April Jahr</v>
      </c>
      <c r="C327" s="529"/>
      <c r="D327" s="530"/>
      <c r="E327" s="38">
        <v>0</v>
      </c>
      <c r="F327" s="39"/>
      <c r="G327" s="39"/>
      <c r="H327" s="39"/>
      <c r="I327" s="40">
        <f t="shared" si="86"/>
        <v>0</v>
      </c>
      <c r="J327" s="21">
        <f t="shared" si="88"/>
        <v>0</v>
      </c>
      <c r="K327" s="21">
        <f t="shared" si="89"/>
        <v>0</v>
      </c>
      <c r="L327" s="21">
        <f t="shared" si="90"/>
        <v>0</v>
      </c>
      <c r="M327" s="21">
        <f t="shared" si="91"/>
        <v>0</v>
      </c>
      <c r="N327" s="22">
        <f t="shared" si="92"/>
        <v>0</v>
      </c>
      <c r="O327" s="46">
        <f t="shared" si="87"/>
        <v>0</v>
      </c>
      <c r="P327" s="14"/>
      <c r="Q327" s="13"/>
    </row>
    <row r="328" spans="1:17" ht="15" customHeight="1" x14ac:dyDescent="0.2">
      <c r="A328" s="13"/>
      <c r="B328" s="528" t="str">
        <f>CONCATENATE("Mai ",$B$320)</f>
        <v>Mai Jahr</v>
      </c>
      <c r="C328" s="529"/>
      <c r="D328" s="530"/>
      <c r="E328" s="38">
        <v>0</v>
      </c>
      <c r="F328" s="39"/>
      <c r="G328" s="39"/>
      <c r="H328" s="39"/>
      <c r="I328" s="40">
        <f t="shared" si="86"/>
        <v>0</v>
      </c>
      <c r="J328" s="21">
        <f t="shared" si="88"/>
        <v>0</v>
      </c>
      <c r="K328" s="21">
        <f t="shared" si="89"/>
        <v>0</v>
      </c>
      <c r="L328" s="21">
        <f t="shared" si="90"/>
        <v>0</v>
      </c>
      <c r="M328" s="21">
        <f t="shared" si="91"/>
        <v>0</v>
      </c>
      <c r="N328" s="22">
        <f t="shared" si="92"/>
        <v>0</v>
      </c>
      <c r="O328" s="46">
        <f t="shared" si="87"/>
        <v>0</v>
      </c>
      <c r="P328" s="14"/>
      <c r="Q328" s="13"/>
    </row>
    <row r="329" spans="1:17" ht="15" customHeight="1" x14ac:dyDescent="0.2">
      <c r="A329" s="13"/>
      <c r="B329" s="528" t="str">
        <f>CONCATENATE("Juni ",$B$320)</f>
        <v>Juni Jahr</v>
      </c>
      <c r="C329" s="529"/>
      <c r="D329" s="530"/>
      <c r="E329" s="38">
        <v>0</v>
      </c>
      <c r="F329" s="39"/>
      <c r="G329" s="39"/>
      <c r="H329" s="39"/>
      <c r="I329" s="40">
        <f t="shared" si="86"/>
        <v>0</v>
      </c>
      <c r="J329" s="21">
        <f t="shared" si="88"/>
        <v>0</v>
      </c>
      <c r="K329" s="21">
        <f t="shared" si="89"/>
        <v>0</v>
      </c>
      <c r="L329" s="21">
        <f t="shared" si="90"/>
        <v>0</v>
      </c>
      <c r="M329" s="21">
        <f t="shared" si="91"/>
        <v>0</v>
      </c>
      <c r="N329" s="22">
        <f t="shared" si="92"/>
        <v>0</v>
      </c>
      <c r="O329" s="46">
        <f t="shared" si="87"/>
        <v>0</v>
      </c>
      <c r="P329" s="14"/>
      <c r="Q329" s="13"/>
    </row>
    <row r="330" spans="1:17" ht="15" customHeight="1" x14ac:dyDescent="0.2">
      <c r="A330" s="13"/>
      <c r="B330" s="528" t="str">
        <f>CONCATENATE("Juli ",$B$320)</f>
        <v>Juli Jahr</v>
      </c>
      <c r="C330" s="529"/>
      <c r="D330" s="530"/>
      <c r="E330" s="38">
        <v>0</v>
      </c>
      <c r="F330" s="39"/>
      <c r="G330" s="39"/>
      <c r="H330" s="39"/>
      <c r="I330" s="40">
        <f t="shared" si="86"/>
        <v>0</v>
      </c>
      <c r="J330" s="21">
        <f t="shared" si="88"/>
        <v>0</v>
      </c>
      <c r="K330" s="21">
        <f t="shared" si="89"/>
        <v>0</v>
      </c>
      <c r="L330" s="21">
        <f t="shared" si="90"/>
        <v>0</v>
      </c>
      <c r="M330" s="21">
        <f t="shared" si="91"/>
        <v>0</v>
      </c>
      <c r="N330" s="22">
        <f t="shared" si="92"/>
        <v>0</v>
      </c>
      <c r="O330" s="46">
        <f t="shared" si="87"/>
        <v>0</v>
      </c>
      <c r="P330" s="14"/>
      <c r="Q330" s="13"/>
    </row>
    <row r="331" spans="1:17" ht="15" customHeight="1" x14ac:dyDescent="0.2">
      <c r="A331" s="13"/>
      <c r="B331" s="528" t="str">
        <f>CONCATENATE("August ",$B$320)</f>
        <v>August Jahr</v>
      </c>
      <c r="C331" s="529"/>
      <c r="D331" s="530"/>
      <c r="E331" s="38">
        <v>0</v>
      </c>
      <c r="F331" s="39"/>
      <c r="G331" s="39"/>
      <c r="H331" s="39"/>
      <c r="I331" s="40">
        <f t="shared" si="86"/>
        <v>0</v>
      </c>
      <c r="J331" s="21">
        <f t="shared" si="88"/>
        <v>0</v>
      </c>
      <c r="K331" s="21">
        <f t="shared" si="89"/>
        <v>0</v>
      </c>
      <c r="L331" s="21">
        <f t="shared" si="90"/>
        <v>0</v>
      </c>
      <c r="M331" s="21">
        <f t="shared" si="91"/>
        <v>0</v>
      </c>
      <c r="N331" s="22">
        <f t="shared" si="92"/>
        <v>0</v>
      </c>
      <c r="O331" s="46">
        <f t="shared" si="87"/>
        <v>0</v>
      </c>
      <c r="P331" s="14"/>
      <c r="Q331" s="13"/>
    </row>
    <row r="332" spans="1:17" ht="15" customHeight="1" x14ac:dyDescent="0.2">
      <c r="A332" s="13"/>
      <c r="B332" s="528" t="str">
        <f>CONCATENATE("September ",$B$320)</f>
        <v>September Jahr</v>
      </c>
      <c r="C332" s="529"/>
      <c r="D332" s="530"/>
      <c r="E332" s="38">
        <v>0</v>
      </c>
      <c r="F332" s="39"/>
      <c r="G332" s="39"/>
      <c r="H332" s="39"/>
      <c r="I332" s="40">
        <f t="shared" si="86"/>
        <v>0</v>
      </c>
      <c r="J332" s="21">
        <f t="shared" si="88"/>
        <v>0</v>
      </c>
      <c r="K332" s="21">
        <f t="shared" si="89"/>
        <v>0</v>
      </c>
      <c r="L332" s="21">
        <f t="shared" si="90"/>
        <v>0</v>
      </c>
      <c r="M332" s="21">
        <f t="shared" si="91"/>
        <v>0</v>
      </c>
      <c r="N332" s="22">
        <f t="shared" si="92"/>
        <v>0</v>
      </c>
      <c r="O332" s="46">
        <f t="shared" si="87"/>
        <v>0</v>
      </c>
      <c r="P332" s="14"/>
      <c r="Q332" s="13"/>
    </row>
    <row r="333" spans="1:17" ht="15" customHeight="1" x14ac:dyDescent="0.2">
      <c r="A333" s="13"/>
      <c r="B333" s="528" t="str">
        <f>CONCATENATE("Oktober ",$B$320)</f>
        <v>Oktober Jahr</v>
      </c>
      <c r="C333" s="529"/>
      <c r="D333" s="530"/>
      <c r="E333" s="38">
        <v>0</v>
      </c>
      <c r="F333" s="39"/>
      <c r="G333" s="39"/>
      <c r="H333" s="39"/>
      <c r="I333" s="40">
        <f t="shared" si="86"/>
        <v>0</v>
      </c>
      <c r="J333" s="21">
        <f t="shared" si="88"/>
        <v>0</v>
      </c>
      <c r="K333" s="21">
        <f t="shared" si="89"/>
        <v>0</v>
      </c>
      <c r="L333" s="21">
        <f t="shared" si="90"/>
        <v>0</v>
      </c>
      <c r="M333" s="21">
        <f t="shared" si="91"/>
        <v>0</v>
      </c>
      <c r="N333" s="22">
        <f t="shared" si="92"/>
        <v>0</v>
      </c>
      <c r="O333" s="46">
        <f t="shared" si="87"/>
        <v>0</v>
      </c>
      <c r="P333" s="14"/>
      <c r="Q333" s="13"/>
    </row>
    <row r="334" spans="1:17" ht="15" customHeight="1" x14ac:dyDescent="0.2">
      <c r="A334" s="13"/>
      <c r="B334" s="528" t="str">
        <f>CONCATENATE("November ",$B$320)</f>
        <v>November Jahr</v>
      </c>
      <c r="C334" s="529"/>
      <c r="D334" s="530"/>
      <c r="E334" s="38">
        <v>0</v>
      </c>
      <c r="F334" s="39"/>
      <c r="G334" s="39"/>
      <c r="H334" s="39"/>
      <c r="I334" s="40">
        <f t="shared" si="86"/>
        <v>0</v>
      </c>
      <c r="J334" s="21">
        <f t="shared" si="88"/>
        <v>0</v>
      </c>
      <c r="K334" s="21">
        <f t="shared" si="89"/>
        <v>0</v>
      </c>
      <c r="L334" s="21">
        <f t="shared" si="90"/>
        <v>0</v>
      </c>
      <c r="M334" s="21">
        <f t="shared" si="91"/>
        <v>0</v>
      </c>
      <c r="N334" s="22">
        <f t="shared" si="92"/>
        <v>0</v>
      </c>
      <c r="O334" s="46">
        <f t="shared" si="87"/>
        <v>0</v>
      </c>
      <c r="P334" s="14"/>
      <c r="Q334" s="13"/>
    </row>
    <row r="335" spans="1:17" ht="15" customHeight="1" x14ac:dyDescent="0.2">
      <c r="A335" s="13"/>
      <c r="B335" s="528" t="str">
        <f>CONCATENATE("Jahressonderzahlung ",$B$320)</f>
        <v>Jahressonderzahlung Jahr</v>
      </c>
      <c r="C335" s="529"/>
      <c r="D335" s="530"/>
      <c r="E335" s="38">
        <v>0</v>
      </c>
      <c r="F335" s="39"/>
      <c r="G335" s="39"/>
      <c r="H335" s="39"/>
      <c r="I335" s="40">
        <f t="shared" si="86"/>
        <v>0</v>
      </c>
      <c r="J335" s="21">
        <f t="shared" si="88"/>
        <v>0</v>
      </c>
      <c r="K335" s="21">
        <f t="shared" si="89"/>
        <v>0</v>
      </c>
      <c r="L335" s="21">
        <f t="shared" si="90"/>
        <v>0</v>
      </c>
      <c r="M335" s="21">
        <f t="shared" si="91"/>
        <v>0</v>
      </c>
      <c r="N335" s="22">
        <f>ROUND($I335*$O$287,2)</f>
        <v>0</v>
      </c>
      <c r="O335" s="46">
        <f t="shared" si="87"/>
        <v>0</v>
      </c>
      <c r="P335" s="14"/>
      <c r="Q335" s="13"/>
    </row>
    <row r="336" spans="1:17" ht="15" customHeight="1" x14ac:dyDescent="0.2">
      <c r="A336" s="13"/>
      <c r="B336" s="528" t="str">
        <f>CONCATENATE("Dezember ",$B$320)</f>
        <v>Dezember Jahr</v>
      </c>
      <c r="C336" s="529"/>
      <c r="D336" s="530"/>
      <c r="E336" s="38">
        <v>0</v>
      </c>
      <c r="F336" s="39"/>
      <c r="G336" s="39"/>
      <c r="H336" s="39"/>
      <c r="I336" s="40">
        <f t="shared" si="86"/>
        <v>0</v>
      </c>
      <c r="J336" s="21">
        <f t="shared" si="88"/>
        <v>0</v>
      </c>
      <c r="K336" s="21">
        <f t="shared" si="89"/>
        <v>0</v>
      </c>
      <c r="L336" s="21">
        <f t="shared" si="90"/>
        <v>0</v>
      </c>
      <c r="M336" s="21">
        <f t="shared" si="91"/>
        <v>0</v>
      </c>
      <c r="N336" s="22">
        <f t="shared" si="92"/>
        <v>0</v>
      </c>
      <c r="O336" s="46">
        <f t="shared" si="87"/>
        <v>0</v>
      </c>
      <c r="P336" s="14"/>
      <c r="Q336" s="13"/>
    </row>
    <row r="337" spans="1:17" ht="15" customHeight="1" x14ac:dyDescent="0.2">
      <c r="A337" s="13"/>
      <c r="B337" s="528" t="str">
        <f>CONCATENATE("Leistungsentgelt ",$B$320)</f>
        <v>Leistungsentgelt Jahr</v>
      </c>
      <c r="C337" s="529"/>
      <c r="D337" s="530"/>
      <c r="E337" s="38">
        <v>0</v>
      </c>
      <c r="F337" s="39"/>
      <c r="G337" s="39"/>
      <c r="H337" s="39"/>
      <c r="I337" s="40">
        <f t="shared" si="86"/>
        <v>0</v>
      </c>
      <c r="J337" s="21">
        <f t="shared" si="88"/>
        <v>0</v>
      </c>
      <c r="K337" s="21">
        <f t="shared" si="89"/>
        <v>0</v>
      </c>
      <c r="L337" s="21">
        <f t="shared" si="90"/>
        <v>0</v>
      </c>
      <c r="M337" s="21">
        <f t="shared" si="91"/>
        <v>0</v>
      </c>
      <c r="N337" s="22">
        <f>ROUND($I337*$O$287,2)</f>
        <v>0</v>
      </c>
      <c r="O337" s="46">
        <f t="shared" si="87"/>
        <v>0</v>
      </c>
      <c r="P337" s="14"/>
      <c r="Q337" s="13"/>
    </row>
    <row r="338" spans="1:17" ht="15" customHeight="1" thickBot="1" x14ac:dyDescent="0.25">
      <c r="A338" s="13"/>
      <c r="B338" s="531" t="str">
        <f>CONCATENATE("gesamt ",$B$320)</f>
        <v>gesamt Jahr</v>
      </c>
      <c r="C338" s="532"/>
      <c r="D338" s="533"/>
      <c r="E338" s="23">
        <f t="shared" ref="E338:N338" si="93">SUM(E324:E337)</f>
        <v>0</v>
      </c>
      <c r="F338" s="24">
        <f t="shared" si="93"/>
        <v>0</v>
      </c>
      <c r="G338" s="24">
        <f t="shared" si="93"/>
        <v>0</v>
      </c>
      <c r="H338" s="24">
        <f t="shared" si="93"/>
        <v>0</v>
      </c>
      <c r="I338" s="24">
        <f t="shared" si="93"/>
        <v>0</v>
      </c>
      <c r="J338" s="24">
        <f t="shared" si="93"/>
        <v>0</v>
      </c>
      <c r="K338" s="24">
        <f t="shared" si="93"/>
        <v>0</v>
      </c>
      <c r="L338" s="24">
        <f t="shared" si="93"/>
        <v>0</v>
      </c>
      <c r="M338" s="24">
        <f t="shared" si="93"/>
        <v>0</v>
      </c>
      <c r="N338" s="44">
        <f t="shared" si="93"/>
        <v>0</v>
      </c>
      <c r="O338" s="49">
        <f t="shared" si="87"/>
        <v>0</v>
      </c>
      <c r="P338" s="14"/>
      <c r="Q338" s="13"/>
    </row>
    <row r="339" spans="1:17" ht="15" customHeight="1" x14ac:dyDescent="0.2">
      <c r="A339" s="13"/>
      <c r="B339" s="11" t="s">
        <v>284</v>
      </c>
      <c r="C339" s="261"/>
      <c r="D339" s="261"/>
      <c r="E339" s="261"/>
      <c r="G339" s="261"/>
      <c r="H339" s="261"/>
      <c r="I339" s="261"/>
      <c r="J339" s="261"/>
      <c r="K339" s="261"/>
      <c r="L339" s="541" t="str">
        <f>CONCATENATE("Berufsgenossenschaft ",$B$320)</f>
        <v>Berufsgenossenschaft Jahr</v>
      </c>
      <c r="M339" s="542"/>
      <c r="N339" s="543"/>
      <c r="O339" s="47">
        <v>0</v>
      </c>
      <c r="P339" s="14"/>
      <c r="Q339" s="13"/>
    </row>
    <row r="340" spans="1:17" ht="15" customHeight="1" thickBot="1" x14ac:dyDescent="0.25">
      <c r="A340" s="13"/>
      <c r="B340" s="11" t="s">
        <v>281</v>
      </c>
      <c r="C340" s="261"/>
      <c r="D340" s="261"/>
      <c r="E340" s="261"/>
      <c r="F340" s="261"/>
      <c r="G340" s="261"/>
      <c r="H340" s="11" t="s">
        <v>282</v>
      </c>
      <c r="I340" s="261"/>
      <c r="J340" s="261"/>
      <c r="K340" s="261"/>
      <c r="L340" s="544" t="str">
        <f>CONCATENATE("Personalausgaben ",$B$320)</f>
        <v>Personalausgaben Jahr</v>
      </c>
      <c r="M340" s="545"/>
      <c r="N340" s="546"/>
      <c r="O340" s="48">
        <f>SUM(O338:O339)</f>
        <v>0</v>
      </c>
      <c r="P340" s="14"/>
      <c r="Q340" s="13"/>
    </row>
    <row r="341" spans="1:17" ht="15" customHeight="1" thickBot="1" x14ac:dyDescent="0.25"/>
    <row r="342" spans="1:17" ht="15" customHeight="1" x14ac:dyDescent="0.2">
      <c r="B342" s="506" t="s">
        <v>182</v>
      </c>
      <c r="C342" s="507"/>
      <c r="D342" s="507"/>
      <c r="E342" s="507"/>
      <c r="F342" s="507"/>
      <c r="G342" s="507"/>
      <c r="H342" s="507"/>
      <c r="I342" s="507"/>
      <c r="J342" s="507"/>
      <c r="K342" s="507"/>
      <c r="L342" s="507"/>
      <c r="M342" s="507"/>
      <c r="N342" s="507"/>
      <c r="O342" s="508"/>
    </row>
    <row r="343" spans="1:17" ht="15" customHeight="1" thickBot="1" x14ac:dyDescent="0.25">
      <c r="B343" s="509"/>
      <c r="C343" s="510"/>
      <c r="D343" s="510"/>
      <c r="E343" s="510"/>
      <c r="F343" s="510"/>
      <c r="G343" s="510"/>
      <c r="H343" s="510"/>
      <c r="I343" s="510"/>
      <c r="J343" s="510"/>
      <c r="K343" s="510"/>
      <c r="L343" s="510"/>
      <c r="M343" s="510"/>
      <c r="N343" s="510"/>
      <c r="O343" s="511"/>
    </row>
    <row r="344" spans="1:17" ht="15" customHeight="1" thickBot="1" x14ac:dyDescent="0.25">
      <c r="B344" s="512" t="s">
        <v>106</v>
      </c>
      <c r="C344" s="513"/>
      <c r="D344" s="514"/>
      <c r="E344" s="518" t="s">
        <v>105</v>
      </c>
      <c r="F344" s="518" t="s">
        <v>278</v>
      </c>
      <c r="G344" s="518" t="s">
        <v>279</v>
      </c>
      <c r="H344" s="520" t="s">
        <v>280</v>
      </c>
      <c r="I344" s="522" t="s">
        <v>107</v>
      </c>
      <c r="J344" s="524" t="s">
        <v>87</v>
      </c>
      <c r="K344" s="525"/>
      <c r="L344" s="525"/>
      <c r="M344" s="525"/>
      <c r="N344" s="525"/>
      <c r="O344" s="526" t="s">
        <v>66</v>
      </c>
    </row>
    <row r="345" spans="1:17" ht="15" customHeight="1" thickBot="1" x14ac:dyDescent="0.25">
      <c r="B345" s="515"/>
      <c r="C345" s="516"/>
      <c r="D345" s="517"/>
      <c r="E345" s="519"/>
      <c r="F345" s="519"/>
      <c r="G345" s="519"/>
      <c r="H345" s="521"/>
      <c r="I345" s="523"/>
      <c r="J345" s="10" t="s">
        <v>101</v>
      </c>
      <c r="K345" s="10" t="s">
        <v>102</v>
      </c>
      <c r="L345" s="10" t="s">
        <v>103</v>
      </c>
      <c r="M345" s="10" t="s">
        <v>104</v>
      </c>
      <c r="N345" s="41" t="s">
        <v>165</v>
      </c>
      <c r="O345" s="527"/>
    </row>
    <row r="346" spans="1:17" ht="15" customHeight="1" x14ac:dyDescent="0.2">
      <c r="B346" s="614" t="str">
        <f>CONCATENATE("Januar ",$B$342)</f>
        <v>Januar Jahr</v>
      </c>
      <c r="C346" s="615"/>
      <c r="D346" s="616"/>
      <c r="E346" s="35">
        <v>0</v>
      </c>
      <c r="F346" s="36"/>
      <c r="G346" s="36"/>
      <c r="H346" s="36"/>
      <c r="I346" s="37">
        <f t="shared" ref="I346:I359" si="94">SUM(E346:H346)</f>
        <v>0</v>
      </c>
      <c r="J346" s="19">
        <f>ROUND($I346*$O$282,2)</f>
        <v>0</v>
      </c>
      <c r="K346" s="19">
        <f>ROUND($I346*$O$283,2)</f>
        <v>0</v>
      </c>
      <c r="L346" s="19">
        <f>ROUND($I346*$O$284,2)</f>
        <v>0</v>
      </c>
      <c r="M346" s="19">
        <f>ROUND($I346*$O$285,2)</f>
        <v>0</v>
      </c>
      <c r="N346" s="20">
        <f>ROUND($I346*$O$287,2)+ROUND($I346*$O$288,2)+ROUND($I346*$O$289,2)+ROUND($I346*$O$290,2)</f>
        <v>0</v>
      </c>
      <c r="O346" s="45">
        <f t="shared" ref="O346:O360" si="95">SUM(E346:H346)+SUM(J346:N346)</f>
        <v>0</v>
      </c>
    </row>
    <row r="347" spans="1:17" ht="15" customHeight="1" x14ac:dyDescent="0.2">
      <c r="B347" s="528" t="str">
        <f>CONCATENATE("Februar ",$B$342)</f>
        <v>Februar Jahr</v>
      </c>
      <c r="C347" s="529"/>
      <c r="D347" s="530"/>
      <c r="E347" s="38">
        <v>0</v>
      </c>
      <c r="F347" s="39"/>
      <c r="G347" s="39"/>
      <c r="H347" s="39"/>
      <c r="I347" s="40">
        <f t="shared" si="94"/>
        <v>0</v>
      </c>
      <c r="J347" s="21">
        <f t="shared" ref="J347:J359" si="96">ROUND($I347*$O$282,2)</f>
        <v>0</v>
      </c>
      <c r="K347" s="21">
        <f t="shared" ref="K347:K359" si="97">ROUND($I347*$O$283,2)</f>
        <v>0</v>
      </c>
      <c r="L347" s="21">
        <f t="shared" ref="L347:L359" si="98">ROUND($I347*$O$284,2)</f>
        <v>0</v>
      </c>
      <c r="M347" s="21">
        <f t="shared" ref="M347:M359" si="99">ROUND($I347*$O$285,2)</f>
        <v>0</v>
      </c>
      <c r="N347" s="22">
        <f t="shared" ref="N347:N358" si="100">ROUND($I347*$O$287,2)+ROUND($I347*$O$288,2)+ROUND($I347*$O$289,2)+ROUND($I347*$O$290,2)</f>
        <v>0</v>
      </c>
      <c r="O347" s="46">
        <f t="shared" si="95"/>
        <v>0</v>
      </c>
    </row>
    <row r="348" spans="1:17" ht="15" customHeight="1" x14ac:dyDescent="0.2">
      <c r="B348" s="528" t="str">
        <f>CONCATENATE("März ",$B$342)</f>
        <v>März Jahr</v>
      </c>
      <c r="C348" s="529"/>
      <c r="D348" s="530"/>
      <c r="E348" s="38">
        <v>0</v>
      </c>
      <c r="F348" s="39"/>
      <c r="G348" s="39"/>
      <c r="H348" s="39"/>
      <c r="I348" s="40">
        <f t="shared" si="94"/>
        <v>0</v>
      </c>
      <c r="J348" s="21">
        <f t="shared" si="96"/>
        <v>0</v>
      </c>
      <c r="K348" s="21">
        <f t="shared" si="97"/>
        <v>0</v>
      </c>
      <c r="L348" s="21">
        <f t="shared" si="98"/>
        <v>0</v>
      </c>
      <c r="M348" s="21">
        <f t="shared" si="99"/>
        <v>0</v>
      </c>
      <c r="N348" s="22">
        <f t="shared" si="100"/>
        <v>0</v>
      </c>
      <c r="O348" s="46">
        <f t="shared" si="95"/>
        <v>0</v>
      </c>
    </row>
    <row r="349" spans="1:17" ht="15" customHeight="1" x14ac:dyDescent="0.2">
      <c r="B349" s="528" t="str">
        <f>CONCATENATE("April ",$B$342)</f>
        <v>April Jahr</v>
      </c>
      <c r="C349" s="529"/>
      <c r="D349" s="530"/>
      <c r="E349" s="38">
        <v>0</v>
      </c>
      <c r="F349" s="39"/>
      <c r="G349" s="39"/>
      <c r="H349" s="39"/>
      <c r="I349" s="40">
        <f t="shared" si="94"/>
        <v>0</v>
      </c>
      <c r="J349" s="21">
        <f t="shared" si="96"/>
        <v>0</v>
      </c>
      <c r="K349" s="21">
        <f t="shared" si="97"/>
        <v>0</v>
      </c>
      <c r="L349" s="21">
        <f t="shared" si="98"/>
        <v>0</v>
      </c>
      <c r="M349" s="21">
        <f t="shared" si="99"/>
        <v>0</v>
      </c>
      <c r="N349" s="22">
        <f t="shared" si="100"/>
        <v>0</v>
      </c>
      <c r="O349" s="46">
        <f t="shared" si="95"/>
        <v>0</v>
      </c>
    </row>
    <row r="350" spans="1:17" ht="15" customHeight="1" x14ac:dyDescent="0.2">
      <c r="B350" s="528" t="str">
        <f>CONCATENATE("Mai ",$B$342)</f>
        <v>Mai Jahr</v>
      </c>
      <c r="C350" s="529"/>
      <c r="D350" s="530"/>
      <c r="E350" s="38">
        <v>0</v>
      </c>
      <c r="F350" s="39"/>
      <c r="G350" s="39"/>
      <c r="H350" s="39"/>
      <c r="I350" s="40">
        <f t="shared" si="94"/>
        <v>0</v>
      </c>
      <c r="J350" s="21">
        <f t="shared" si="96"/>
        <v>0</v>
      </c>
      <c r="K350" s="21">
        <f t="shared" si="97"/>
        <v>0</v>
      </c>
      <c r="L350" s="21">
        <f t="shared" si="98"/>
        <v>0</v>
      </c>
      <c r="M350" s="21">
        <f t="shared" si="99"/>
        <v>0</v>
      </c>
      <c r="N350" s="22">
        <f t="shared" si="100"/>
        <v>0</v>
      </c>
      <c r="O350" s="46">
        <f t="shared" si="95"/>
        <v>0</v>
      </c>
    </row>
    <row r="351" spans="1:17" ht="15" customHeight="1" x14ac:dyDescent="0.2">
      <c r="B351" s="528" t="str">
        <f>CONCATENATE("Juni ",$B$342)</f>
        <v>Juni Jahr</v>
      </c>
      <c r="C351" s="529"/>
      <c r="D351" s="530"/>
      <c r="E351" s="38">
        <v>0</v>
      </c>
      <c r="F351" s="39"/>
      <c r="G351" s="39"/>
      <c r="H351" s="39"/>
      <c r="I351" s="40">
        <f t="shared" si="94"/>
        <v>0</v>
      </c>
      <c r="J351" s="21">
        <f t="shared" si="96"/>
        <v>0</v>
      </c>
      <c r="K351" s="21">
        <f t="shared" si="97"/>
        <v>0</v>
      </c>
      <c r="L351" s="21">
        <f t="shared" si="98"/>
        <v>0</v>
      </c>
      <c r="M351" s="21">
        <f t="shared" si="99"/>
        <v>0</v>
      </c>
      <c r="N351" s="22">
        <f t="shared" si="100"/>
        <v>0</v>
      </c>
      <c r="O351" s="46">
        <f t="shared" si="95"/>
        <v>0</v>
      </c>
    </row>
    <row r="352" spans="1:17" ht="15" customHeight="1" x14ac:dyDescent="0.2">
      <c r="B352" s="528" t="str">
        <f>CONCATENATE("Juli ",$B$342)</f>
        <v>Juli Jahr</v>
      </c>
      <c r="C352" s="529"/>
      <c r="D352" s="530"/>
      <c r="E352" s="38">
        <v>0</v>
      </c>
      <c r="F352" s="39"/>
      <c r="G352" s="39"/>
      <c r="H352" s="39"/>
      <c r="I352" s="40">
        <f t="shared" si="94"/>
        <v>0</v>
      </c>
      <c r="J352" s="21">
        <f t="shared" si="96"/>
        <v>0</v>
      </c>
      <c r="K352" s="21">
        <f t="shared" si="97"/>
        <v>0</v>
      </c>
      <c r="L352" s="21">
        <f t="shared" si="98"/>
        <v>0</v>
      </c>
      <c r="M352" s="21">
        <f t="shared" si="99"/>
        <v>0</v>
      </c>
      <c r="N352" s="22">
        <f t="shared" si="100"/>
        <v>0</v>
      </c>
      <c r="O352" s="46">
        <f t="shared" si="95"/>
        <v>0</v>
      </c>
    </row>
    <row r="353" spans="1:17" ht="15" customHeight="1" x14ac:dyDescent="0.2">
      <c r="B353" s="528" t="str">
        <f>CONCATENATE("August ",$B$342)</f>
        <v>August Jahr</v>
      </c>
      <c r="C353" s="529"/>
      <c r="D353" s="530"/>
      <c r="E353" s="38">
        <v>0</v>
      </c>
      <c r="F353" s="39"/>
      <c r="G353" s="39"/>
      <c r="H353" s="39"/>
      <c r="I353" s="40">
        <f t="shared" si="94"/>
        <v>0</v>
      </c>
      <c r="J353" s="21">
        <f t="shared" si="96"/>
        <v>0</v>
      </c>
      <c r="K353" s="21">
        <f t="shared" si="97"/>
        <v>0</v>
      </c>
      <c r="L353" s="21">
        <f t="shared" si="98"/>
        <v>0</v>
      </c>
      <c r="M353" s="21">
        <f t="shared" si="99"/>
        <v>0</v>
      </c>
      <c r="N353" s="22">
        <f t="shared" si="100"/>
        <v>0</v>
      </c>
      <c r="O353" s="46">
        <f t="shared" si="95"/>
        <v>0</v>
      </c>
    </row>
    <row r="354" spans="1:17" ht="15" customHeight="1" x14ac:dyDescent="0.2">
      <c r="B354" s="528" t="str">
        <f>CONCATENATE("September ",$B$342)</f>
        <v>September Jahr</v>
      </c>
      <c r="C354" s="529"/>
      <c r="D354" s="530"/>
      <c r="E354" s="38">
        <v>0</v>
      </c>
      <c r="F354" s="39"/>
      <c r="G354" s="39"/>
      <c r="H354" s="39"/>
      <c r="I354" s="40">
        <f t="shared" si="94"/>
        <v>0</v>
      </c>
      <c r="J354" s="21">
        <f t="shared" si="96"/>
        <v>0</v>
      </c>
      <c r="K354" s="21">
        <f t="shared" si="97"/>
        <v>0</v>
      </c>
      <c r="L354" s="21">
        <f t="shared" si="98"/>
        <v>0</v>
      </c>
      <c r="M354" s="21">
        <f t="shared" si="99"/>
        <v>0</v>
      </c>
      <c r="N354" s="22">
        <f t="shared" si="100"/>
        <v>0</v>
      </c>
      <c r="O354" s="46">
        <f t="shared" si="95"/>
        <v>0</v>
      </c>
    </row>
    <row r="355" spans="1:17" ht="15" customHeight="1" x14ac:dyDescent="0.2">
      <c r="B355" s="528" t="str">
        <f>CONCATENATE("Oktober ",$B$342)</f>
        <v>Oktober Jahr</v>
      </c>
      <c r="C355" s="529"/>
      <c r="D355" s="530"/>
      <c r="E355" s="38">
        <v>0</v>
      </c>
      <c r="F355" s="39"/>
      <c r="G355" s="39"/>
      <c r="H355" s="39"/>
      <c r="I355" s="40">
        <f t="shared" si="94"/>
        <v>0</v>
      </c>
      <c r="J355" s="21">
        <f t="shared" si="96"/>
        <v>0</v>
      </c>
      <c r="K355" s="21">
        <f t="shared" si="97"/>
        <v>0</v>
      </c>
      <c r="L355" s="21">
        <f t="shared" si="98"/>
        <v>0</v>
      </c>
      <c r="M355" s="21">
        <f t="shared" si="99"/>
        <v>0</v>
      </c>
      <c r="N355" s="22">
        <f t="shared" si="100"/>
        <v>0</v>
      </c>
      <c r="O355" s="46">
        <f t="shared" si="95"/>
        <v>0</v>
      </c>
    </row>
    <row r="356" spans="1:17" ht="15" customHeight="1" x14ac:dyDescent="0.2">
      <c r="B356" s="528" t="str">
        <f>CONCATENATE("November ",$B$342)</f>
        <v>November Jahr</v>
      </c>
      <c r="C356" s="529"/>
      <c r="D356" s="530"/>
      <c r="E356" s="38">
        <v>0</v>
      </c>
      <c r="F356" s="39"/>
      <c r="G356" s="39"/>
      <c r="H356" s="39"/>
      <c r="I356" s="40">
        <f t="shared" si="94"/>
        <v>0</v>
      </c>
      <c r="J356" s="21">
        <f t="shared" si="96"/>
        <v>0</v>
      </c>
      <c r="K356" s="21">
        <f t="shared" si="97"/>
        <v>0</v>
      </c>
      <c r="L356" s="21">
        <f t="shared" si="98"/>
        <v>0</v>
      </c>
      <c r="M356" s="21">
        <f t="shared" si="99"/>
        <v>0</v>
      </c>
      <c r="N356" s="22">
        <f t="shared" si="100"/>
        <v>0</v>
      </c>
      <c r="O356" s="46">
        <f t="shared" si="95"/>
        <v>0</v>
      </c>
    </row>
    <row r="357" spans="1:17" ht="15" customHeight="1" x14ac:dyDescent="0.2">
      <c r="B357" s="528" t="str">
        <f>CONCATENATE("Jahressonderzahlung ",$B$342)</f>
        <v>Jahressonderzahlung Jahr</v>
      </c>
      <c r="C357" s="529"/>
      <c r="D357" s="530"/>
      <c r="E357" s="38">
        <v>0</v>
      </c>
      <c r="F357" s="39"/>
      <c r="G357" s="39"/>
      <c r="H357" s="39"/>
      <c r="I357" s="40">
        <f t="shared" si="94"/>
        <v>0</v>
      </c>
      <c r="J357" s="21">
        <f t="shared" si="96"/>
        <v>0</v>
      </c>
      <c r="K357" s="21">
        <f t="shared" si="97"/>
        <v>0</v>
      </c>
      <c r="L357" s="21">
        <f t="shared" si="98"/>
        <v>0</v>
      </c>
      <c r="M357" s="21">
        <f t="shared" si="99"/>
        <v>0</v>
      </c>
      <c r="N357" s="22">
        <f>ROUND($I357*$O$287,2)</f>
        <v>0</v>
      </c>
      <c r="O357" s="46">
        <f t="shared" si="95"/>
        <v>0</v>
      </c>
    </row>
    <row r="358" spans="1:17" ht="15" customHeight="1" x14ac:dyDescent="0.2">
      <c r="B358" s="528" t="str">
        <f>CONCATENATE("Dezember ",$B$342)</f>
        <v>Dezember Jahr</v>
      </c>
      <c r="C358" s="529"/>
      <c r="D358" s="530"/>
      <c r="E358" s="38">
        <v>0</v>
      </c>
      <c r="F358" s="39"/>
      <c r="G358" s="39"/>
      <c r="H358" s="39"/>
      <c r="I358" s="40">
        <f t="shared" si="94"/>
        <v>0</v>
      </c>
      <c r="J358" s="21">
        <f t="shared" si="96"/>
        <v>0</v>
      </c>
      <c r="K358" s="21">
        <f t="shared" si="97"/>
        <v>0</v>
      </c>
      <c r="L358" s="21">
        <f t="shared" si="98"/>
        <v>0</v>
      </c>
      <c r="M358" s="21">
        <f t="shared" si="99"/>
        <v>0</v>
      </c>
      <c r="N358" s="22">
        <f t="shared" si="100"/>
        <v>0</v>
      </c>
      <c r="O358" s="46">
        <f t="shared" si="95"/>
        <v>0</v>
      </c>
    </row>
    <row r="359" spans="1:17" ht="15" customHeight="1" x14ac:dyDescent="0.2">
      <c r="B359" s="528" t="str">
        <f>CONCATENATE("Leistungsentgelt ",$B$342)</f>
        <v>Leistungsentgelt Jahr</v>
      </c>
      <c r="C359" s="529"/>
      <c r="D359" s="530"/>
      <c r="E359" s="38">
        <v>0</v>
      </c>
      <c r="F359" s="39"/>
      <c r="G359" s="39"/>
      <c r="H359" s="39"/>
      <c r="I359" s="40">
        <f t="shared" si="94"/>
        <v>0</v>
      </c>
      <c r="J359" s="21">
        <f t="shared" si="96"/>
        <v>0</v>
      </c>
      <c r="K359" s="21">
        <f t="shared" si="97"/>
        <v>0</v>
      </c>
      <c r="L359" s="21">
        <f t="shared" si="98"/>
        <v>0</v>
      </c>
      <c r="M359" s="21">
        <f t="shared" si="99"/>
        <v>0</v>
      </c>
      <c r="N359" s="22">
        <f>ROUND($I359*$O$287,2)</f>
        <v>0</v>
      </c>
      <c r="O359" s="46">
        <f t="shared" si="95"/>
        <v>0</v>
      </c>
    </row>
    <row r="360" spans="1:17" ht="15" customHeight="1" thickBot="1" x14ac:dyDescent="0.25">
      <c r="B360" s="531" t="str">
        <f>CONCATENATE("gesamt ",$B$342)</f>
        <v>gesamt Jahr</v>
      </c>
      <c r="C360" s="532"/>
      <c r="D360" s="533"/>
      <c r="E360" s="23">
        <f t="shared" ref="E360:N360" si="101">SUM(E346:E359)</f>
        <v>0</v>
      </c>
      <c r="F360" s="24">
        <f t="shared" si="101"/>
        <v>0</v>
      </c>
      <c r="G360" s="24">
        <f t="shared" si="101"/>
        <v>0</v>
      </c>
      <c r="H360" s="24">
        <f t="shared" si="101"/>
        <v>0</v>
      </c>
      <c r="I360" s="24">
        <f t="shared" si="101"/>
        <v>0</v>
      </c>
      <c r="J360" s="24">
        <f t="shared" si="101"/>
        <v>0</v>
      </c>
      <c r="K360" s="24">
        <f t="shared" si="101"/>
        <v>0</v>
      </c>
      <c r="L360" s="24">
        <f t="shared" si="101"/>
        <v>0</v>
      </c>
      <c r="M360" s="24">
        <f t="shared" si="101"/>
        <v>0</v>
      </c>
      <c r="N360" s="44">
        <f t="shared" si="101"/>
        <v>0</v>
      </c>
      <c r="O360" s="49">
        <f t="shared" si="95"/>
        <v>0</v>
      </c>
    </row>
    <row r="361" spans="1:17" ht="15" customHeight="1" x14ac:dyDescent="0.2">
      <c r="B361" s="11" t="s">
        <v>284</v>
      </c>
      <c r="C361" s="261"/>
      <c r="D361" s="261"/>
      <c r="E361" s="261"/>
      <c r="G361" s="261"/>
      <c r="H361" s="261"/>
      <c r="I361" s="261"/>
      <c r="J361" s="261"/>
      <c r="K361" s="261"/>
      <c r="L361" s="541" t="str">
        <f>CONCATENATE("Berufsgenossenschaft ",$B$342)</f>
        <v>Berufsgenossenschaft Jahr</v>
      </c>
      <c r="M361" s="542"/>
      <c r="N361" s="543"/>
      <c r="O361" s="47">
        <v>0</v>
      </c>
    </row>
    <row r="362" spans="1:17" ht="15" customHeight="1" thickBot="1" x14ac:dyDescent="0.25">
      <c r="B362" s="11" t="s">
        <v>281</v>
      </c>
      <c r="C362" s="261"/>
      <c r="D362" s="261"/>
      <c r="E362" s="261"/>
      <c r="F362" s="261"/>
      <c r="G362" s="261"/>
      <c r="H362" s="11" t="s">
        <v>282</v>
      </c>
      <c r="I362" s="261"/>
      <c r="J362" s="261"/>
      <c r="K362" s="261"/>
      <c r="L362" s="544" t="str">
        <f>CONCATENATE("Personalausgaben ",$B$342)</f>
        <v>Personalausgaben Jahr</v>
      </c>
      <c r="M362" s="545"/>
      <c r="N362" s="546"/>
      <c r="O362" s="48">
        <f>SUM(O360:O361)</f>
        <v>0</v>
      </c>
    </row>
    <row r="363" spans="1:17" ht="15" customHeight="1" thickBot="1" x14ac:dyDescent="0.25">
      <c r="A363" s="13"/>
      <c r="B363" s="534" t="s">
        <v>81</v>
      </c>
      <c r="C363" s="535"/>
      <c r="D363" s="535"/>
      <c r="E363" s="535"/>
      <c r="F363" s="535"/>
      <c r="G363" s="535"/>
      <c r="H363" s="535"/>
      <c r="I363" s="536" t="str">
        <f>IF(E367&lt;&gt;0,E367,"")</f>
        <v>MA 5</v>
      </c>
      <c r="J363" s="536"/>
      <c r="K363" s="536"/>
      <c r="L363" s="536"/>
      <c r="M363" s="536"/>
      <c r="N363" s="536"/>
      <c r="O363" s="537"/>
      <c r="P363" s="17"/>
      <c r="Q363" s="13"/>
    </row>
    <row r="364" spans="1:17" ht="15" customHeight="1" x14ac:dyDescent="0.2">
      <c r="A364" s="13"/>
      <c r="B364" s="570" t="s">
        <v>283</v>
      </c>
      <c r="C364" s="571"/>
      <c r="D364" s="571"/>
      <c r="E364" s="571"/>
      <c r="F364" s="571"/>
      <c r="G364" s="571"/>
      <c r="H364" s="571"/>
      <c r="I364" s="571"/>
      <c r="J364" s="571"/>
      <c r="K364" s="571"/>
      <c r="L364" s="571"/>
      <c r="M364" s="571"/>
      <c r="N364" s="571"/>
      <c r="O364" s="572"/>
      <c r="P364" s="18"/>
      <c r="Q364" s="13"/>
    </row>
    <row r="365" spans="1:17" ht="15" customHeight="1" thickBot="1" x14ac:dyDescent="0.25">
      <c r="A365" s="13"/>
      <c r="B365" s="573" t="s">
        <v>131</v>
      </c>
      <c r="C365" s="574"/>
      <c r="D365" s="574"/>
      <c r="E365" s="574"/>
      <c r="F365" s="574"/>
      <c r="G365" s="574"/>
      <c r="H365" s="574"/>
      <c r="I365" s="574"/>
      <c r="J365" s="574"/>
      <c r="K365" s="574"/>
      <c r="L365" s="574"/>
      <c r="M365" s="574"/>
      <c r="N365" s="574"/>
      <c r="O365" s="575"/>
      <c r="P365" s="18"/>
      <c r="Q365" s="13"/>
    </row>
    <row r="366" spans="1:17" ht="15" customHeight="1" thickBot="1" x14ac:dyDescent="0.25">
      <c r="A366" s="13"/>
      <c r="B366" s="13"/>
      <c r="C366" s="13"/>
      <c r="D366" s="13"/>
      <c r="E366" s="13"/>
      <c r="F366" s="13"/>
      <c r="G366" s="13"/>
      <c r="H366" s="13"/>
      <c r="I366" s="13"/>
      <c r="J366" s="13"/>
      <c r="K366" s="13"/>
      <c r="L366" s="13"/>
      <c r="M366" s="13"/>
      <c r="N366" s="13"/>
      <c r="O366" s="13"/>
      <c r="P366" s="14"/>
      <c r="Q366" s="13"/>
    </row>
    <row r="367" spans="1:17" ht="15" customHeight="1" x14ac:dyDescent="0.2">
      <c r="A367" s="13"/>
      <c r="B367" s="586" t="s">
        <v>82</v>
      </c>
      <c r="C367" s="587"/>
      <c r="D367" s="588"/>
      <c r="E367" s="582" t="s">
        <v>196</v>
      </c>
      <c r="F367" s="583"/>
      <c r="G367" s="583"/>
      <c r="H367" s="584"/>
      <c r="I367" s="589" t="s">
        <v>85</v>
      </c>
      <c r="J367" s="590"/>
      <c r="K367" s="591"/>
      <c r="L367" s="552"/>
      <c r="M367" s="595"/>
      <c r="N367" s="595"/>
      <c r="O367" s="553"/>
      <c r="P367" s="15"/>
      <c r="Q367" s="13"/>
    </row>
    <row r="368" spans="1:17" ht="15" customHeight="1" x14ac:dyDescent="0.2">
      <c r="A368" s="13"/>
      <c r="B368" s="579" t="s">
        <v>83</v>
      </c>
      <c r="C368" s="580"/>
      <c r="D368" s="581"/>
      <c r="E368" s="558"/>
      <c r="F368" s="559"/>
      <c r="G368" s="559"/>
      <c r="H368" s="560"/>
      <c r="I368" s="592"/>
      <c r="J368" s="593"/>
      <c r="K368" s="594"/>
      <c r="L368" s="596"/>
      <c r="M368" s="597"/>
      <c r="N368" s="597"/>
      <c r="O368" s="598"/>
      <c r="P368" s="15"/>
      <c r="Q368" s="13"/>
    </row>
    <row r="369" spans="1:17" ht="15" customHeight="1" thickBot="1" x14ac:dyDescent="0.25">
      <c r="A369" s="13"/>
      <c r="B369" s="576" t="s">
        <v>84</v>
      </c>
      <c r="C369" s="577"/>
      <c r="D369" s="578"/>
      <c r="E369" s="585"/>
      <c r="F369" s="574"/>
      <c r="G369" s="574"/>
      <c r="H369" s="575"/>
      <c r="I369" s="561" t="s">
        <v>86</v>
      </c>
      <c r="J369" s="562"/>
      <c r="K369" s="563"/>
      <c r="L369" s="564"/>
      <c r="M369" s="565"/>
      <c r="N369" s="565"/>
      <c r="O369" s="566"/>
      <c r="P369" s="15"/>
      <c r="Q369" s="13"/>
    </row>
    <row r="370" spans="1:17" ht="15" customHeight="1" thickBot="1" x14ac:dyDescent="0.25">
      <c r="A370" s="13"/>
      <c r="B370" s="13"/>
      <c r="C370" s="13"/>
      <c r="D370" s="13"/>
      <c r="E370" s="13"/>
      <c r="F370" s="13"/>
      <c r="G370" s="13"/>
      <c r="H370" s="13"/>
      <c r="I370" s="13"/>
      <c r="J370" s="13"/>
      <c r="K370" s="13"/>
      <c r="L370" s="13"/>
      <c r="M370" s="13"/>
      <c r="N370" s="13"/>
      <c r="O370" s="13"/>
      <c r="P370" s="14"/>
      <c r="Q370" s="13"/>
    </row>
    <row r="371" spans="1:17" ht="15" customHeight="1" thickBot="1" x14ac:dyDescent="0.25">
      <c r="A371" s="13"/>
      <c r="B371" s="567" t="s">
        <v>96</v>
      </c>
      <c r="C371" s="568"/>
      <c r="D371" s="569"/>
      <c r="E371" s="599"/>
      <c r="F371" s="600"/>
      <c r="G371" s="600"/>
      <c r="H371" s="600"/>
      <c r="I371" s="600"/>
      <c r="J371" s="600"/>
      <c r="K371" s="601"/>
      <c r="L371" s="13"/>
      <c r="M371" s="603" t="s">
        <v>87</v>
      </c>
      <c r="N371" s="604"/>
      <c r="O371" s="12">
        <f>SUM(O372:O375)</f>
        <v>0.19600000000000001</v>
      </c>
      <c r="P371" s="15"/>
      <c r="Q371" s="13"/>
    </row>
    <row r="372" spans="1:17" ht="15" customHeight="1" thickBot="1" x14ac:dyDescent="0.25">
      <c r="A372" s="13"/>
      <c r="B372" s="611" t="s">
        <v>265</v>
      </c>
      <c r="C372" s="612"/>
      <c r="D372" s="612"/>
      <c r="E372" s="612"/>
      <c r="F372" s="612"/>
      <c r="G372" s="612"/>
      <c r="H372" s="612"/>
      <c r="I372" s="612"/>
      <c r="J372" s="613"/>
      <c r="K372" s="116">
        <v>0</v>
      </c>
      <c r="L372" s="13"/>
      <c r="M372" s="605" t="s">
        <v>88</v>
      </c>
      <c r="N372" s="606"/>
      <c r="O372" s="145">
        <v>7.2999999999999995E-2</v>
      </c>
      <c r="P372" s="15"/>
      <c r="Q372" s="13"/>
    </row>
    <row r="373" spans="1:17" ht="15" customHeight="1" thickBot="1" x14ac:dyDescent="0.25">
      <c r="A373" s="13"/>
      <c r="L373" s="13"/>
      <c r="M373" s="607" t="s">
        <v>89</v>
      </c>
      <c r="N373" s="608"/>
      <c r="O373" s="25">
        <v>1.7000000000000001E-2</v>
      </c>
      <c r="P373" s="15"/>
      <c r="Q373" s="13"/>
    </row>
    <row r="374" spans="1:17" ht="15" customHeight="1" thickBot="1" x14ac:dyDescent="0.25">
      <c r="A374" s="13"/>
      <c r="B374" s="567" t="s">
        <v>97</v>
      </c>
      <c r="C374" s="568"/>
      <c r="D374" s="569"/>
      <c r="E374" s="27"/>
      <c r="F374" s="27"/>
      <c r="G374" s="27"/>
      <c r="H374" s="27"/>
      <c r="I374" s="27"/>
      <c r="J374" s="27"/>
      <c r="K374" s="28"/>
      <c r="L374" s="13"/>
      <c r="M374" s="607" t="s">
        <v>90</v>
      </c>
      <c r="N374" s="608"/>
      <c r="O374" s="245">
        <v>1.2999999999999999E-2</v>
      </c>
      <c r="P374" s="15"/>
      <c r="Q374" s="13"/>
    </row>
    <row r="375" spans="1:17" ht="15" customHeight="1" thickBot="1" x14ac:dyDescent="0.25">
      <c r="A375" s="13"/>
      <c r="B375" s="237" t="s">
        <v>100</v>
      </c>
      <c r="C375" s="238"/>
      <c r="D375" s="239"/>
      <c r="E375" s="29"/>
      <c r="F375" s="29"/>
      <c r="G375" s="29"/>
      <c r="H375" s="29"/>
      <c r="I375" s="29"/>
      <c r="J375" s="29"/>
      <c r="K375" s="30"/>
      <c r="L375" s="13"/>
      <c r="M375" s="609" t="s">
        <v>91</v>
      </c>
      <c r="N375" s="610"/>
      <c r="O375" s="246">
        <v>9.2999999999999999E-2</v>
      </c>
      <c r="P375" s="15"/>
      <c r="Q375" s="13"/>
    </row>
    <row r="376" spans="1:17" ht="15" customHeight="1" thickBot="1" x14ac:dyDescent="0.25">
      <c r="A376" s="13"/>
      <c r="B376" s="228" t="s">
        <v>98</v>
      </c>
      <c r="C376" s="229"/>
      <c r="D376" s="230"/>
      <c r="E376" s="31"/>
      <c r="F376" s="31"/>
      <c r="G376" s="31"/>
      <c r="H376" s="31"/>
      <c r="I376" s="31"/>
      <c r="J376" s="31"/>
      <c r="K376" s="32"/>
      <c r="L376" s="13"/>
      <c r="M376" s="603" t="s">
        <v>165</v>
      </c>
      <c r="N376" s="604"/>
      <c r="O376" s="12">
        <f>SUM(O377:O380)</f>
        <v>5.9999999999999995E-4</v>
      </c>
      <c r="P376" s="15"/>
      <c r="Q376" s="13"/>
    </row>
    <row r="377" spans="1:17" ht="15" customHeight="1" thickBot="1" x14ac:dyDescent="0.25">
      <c r="A377" s="13"/>
      <c r="B377" s="231" t="s">
        <v>99</v>
      </c>
      <c r="C377" s="232"/>
      <c r="D377" s="233"/>
      <c r="E377" s="33">
        <v>1000</v>
      </c>
      <c r="F377" s="33"/>
      <c r="G377" s="33"/>
      <c r="H377" s="33"/>
      <c r="I377" s="33"/>
      <c r="J377" s="33"/>
      <c r="K377" s="34"/>
      <c r="L377" s="13"/>
      <c r="M377" s="112" t="s">
        <v>92</v>
      </c>
      <c r="N377" s="113"/>
      <c r="O377" s="111">
        <v>5.9999999999999995E-4</v>
      </c>
      <c r="P377" s="15"/>
      <c r="Q377" s="13"/>
    </row>
    <row r="378" spans="1:17" ht="15" customHeight="1" thickBot="1" x14ac:dyDescent="0.25">
      <c r="A378" s="13"/>
      <c r="B378" s="234" t="s">
        <v>202</v>
      </c>
      <c r="C378" s="235"/>
      <c r="D378" s="235"/>
      <c r="E378" s="235"/>
      <c r="F378" s="235"/>
      <c r="G378" s="235"/>
      <c r="H378" s="235"/>
      <c r="I378" s="235"/>
      <c r="J378" s="235"/>
      <c r="K378" s="236"/>
      <c r="L378" s="13"/>
      <c r="M378" s="225" t="s">
        <v>93</v>
      </c>
      <c r="N378" s="226"/>
      <c r="O378" s="111">
        <v>0</v>
      </c>
      <c r="P378" s="15"/>
      <c r="Q378" s="13"/>
    </row>
    <row r="379" spans="1:17" ht="15" customHeight="1" x14ac:dyDescent="0.2">
      <c r="A379" s="13"/>
      <c r="B379" s="237" t="s">
        <v>100</v>
      </c>
      <c r="C379" s="238"/>
      <c r="D379" s="239"/>
      <c r="E379" s="29"/>
      <c r="F379" s="29"/>
      <c r="G379" s="29"/>
      <c r="H379" s="29"/>
      <c r="I379" s="29"/>
      <c r="J379" s="29"/>
      <c r="K379" s="30"/>
      <c r="L379" s="13"/>
      <c r="M379" s="547" t="s">
        <v>94</v>
      </c>
      <c r="N379" s="548"/>
      <c r="O379" s="25">
        <v>0</v>
      </c>
      <c r="P379" s="15"/>
      <c r="Q379" s="13"/>
    </row>
    <row r="380" spans="1:17" ht="15" customHeight="1" thickBot="1" x14ac:dyDescent="0.25">
      <c r="A380" s="13"/>
      <c r="B380" s="228" t="s">
        <v>98</v>
      </c>
      <c r="C380" s="229"/>
      <c r="D380" s="230"/>
      <c r="E380" s="31"/>
      <c r="F380" s="31"/>
      <c r="G380" s="31"/>
      <c r="H380" s="31"/>
      <c r="I380" s="31"/>
      <c r="J380" s="31"/>
      <c r="K380" s="32"/>
      <c r="L380" s="13"/>
      <c r="M380" s="504" t="s">
        <v>166</v>
      </c>
      <c r="N380" s="505"/>
      <c r="O380" s="26">
        <v>0</v>
      </c>
      <c r="P380" s="14"/>
      <c r="Q380" s="13"/>
    </row>
    <row r="381" spans="1:17" ht="15" customHeight="1" thickBot="1" x14ac:dyDescent="0.25">
      <c r="A381" s="13"/>
      <c r="B381" s="231" t="s">
        <v>99</v>
      </c>
      <c r="C381" s="232"/>
      <c r="D381" s="233"/>
      <c r="E381" s="33"/>
      <c r="F381" s="33"/>
      <c r="G381" s="33"/>
      <c r="H381" s="33"/>
      <c r="I381" s="33"/>
      <c r="J381" s="33"/>
      <c r="K381" s="34"/>
      <c r="L381" s="13"/>
      <c r="M381" s="13"/>
      <c r="N381" s="13"/>
      <c r="O381" s="13"/>
      <c r="P381" s="14"/>
      <c r="Q381" s="13"/>
    </row>
    <row r="382" spans="1:17" ht="15" customHeight="1" thickBot="1" x14ac:dyDescent="0.25">
      <c r="A382" s="13"/>
      <c r="L382" s="13"/>
      <c r="M382" s="549" t="s">
        <v>95</v>
      </c>
      <c r="N382" s="552"/>
      <c r="O382" s="553"/>
      <c r="P382" s="15"/>
      <c r="Q382" s="13"/>
    </row>
    <row r="383" spans="1:17" ht="15" customHeight="1" thickBot="1" x14ac:dyDescent="0.25">
      <c r="A383" s="13"/>
      <c r="B383" s="567" t="s">
        <v>97</v>
      </c>
      <c r="C383" s="568"/>
      <c r="D383" s="569"/>
      <c r="E383" s="27"/>
      <c r="F383" s="27"/>
      <c r="G383" s="27"/>
      <c r="H383" s="27"/>
      <c r="I383" s="27"/>
      <c r="J383" s="27"/>
      <c r="K383" s="28"/>
      <c r="L383" s="13"/>
      <c r="M383" s="550"/>
      <c r="N383" s="554"/>
      <c r="O383" s="555"/>
      <c r="P383" s="15"/>
      <c r="Q383" s="13"/>
    </row>
    <row r="384" spans="1:17" ht="15" customHeight="1" x14ac:dyDescent="0.2">
      <c r="A384" s="13"/>
      <c r="B384" s="250" t="s">
        <v>176</v>
      </c>
      <c r="C384" s="247"/>
      <c r="D384" s="247"/>
      <c r="E384" s="248">
        <v>0</v>
      </c>
      <c r="F384" s="248">
        <v>0</v>
      </c>
      <c r="G384" s="248">
        <v>0</v>
      </c>
      <c r="H384" s="248">
        <v>0</v>
      </c>
      <c r="I384" s="248">
        <v>0</v>
      </c>
      <c r="J384" s="248">
        <v>0</v>
      </c>
      <c r="K384" s="249">
        <v>0</v>
      </c>
      <c r="L384" s="13"/>
      <c r="M384" s="550"/>
      <c r="N384" s="554"/>
      <c r="O384" s="555"/>
      <c r="P384" s="15"/>
      <c r="Q384" s="13"/>
    </row>
    <row r="385" spans="1:17" ht="15" customHeight="1" thickBot="1" x14ac:dyDescent="0.25">
      <c r="A385" s="13"/>
      <c r="B385" s="240" t="s">
        <v>177</v>
      </c>
      <c r="C385" s="232"/>
      <c r="D385" s="233"/>
      <c r="E385" s="115">
        <v>0</v>
      </c>
      <c r="F385" s="115">
        <v>0</v>
      </c>
      <c r="G385" s="115">
        <v>0</v>
      </c>
      <c r="H385" s="115">
        <v>0</v>
      </c>
      <c r="I385" s="115">
        <v>0</v>
      </c>
      <c r="J385" s="115">
        <v>0</v>
      </c>
      <c r="K385" s="116">
        <v>0</v>
      </c>
      <c r="L385" s="13"/>
      <c r="M385" s="551"/>
      <c r="N385" s="556"/>
      <c r="O385" s="557"/>
      <c r="P385" s="15"/>
      <c r="Q385" s="13"/>
    </row>
    <row r="386" spans="1:17" ht="15" customHeight="1" thickBot="1" x14ac:dyDescent="0.25">
      <c r="A386" s="13"/>
      <c r="B386" s="13"/>
      <c r="C386" s="13"/>
      <c r="D386" s="13"/>
      <c r="E386" s="13"/>
      <c r="F386" s="13"/>
      <c r="G386" s="13"/>
      <c r="H386" s="13"/>
      <c r="I386" s="13"/>
      <c r="J386" s="13"/>
      <c r="K386" s="13"/>
      <c r="L386" s="13"/>
      <c r="M386" s="13"/>
      <c r="N386" s="13"/>
      <c r="O386" s="13"/>
      <c r="P386" s="14"/>
      <c r="Q386" s="13"/>
    </row>
    <row r="387" spans="1:17" ht="15" customHeight="1" x14ac:dyDescent="0.2">
      <c r="A387" s="13"/>
      <c r="B387" s="506">
        <v>2024</v>
      </c>
      <c r="C387" s="507"/>
      <c r="D387" s="507"/>
      <c r="E387" s="507"/>
      <c r="F387" s="507"/>
      <c r="G387" s="507"/>
      <c r="H387" s="507"/>
      <c r="I387" s="507"/>
      <c r="J387" s="507"/>
      <c r="K387" s="507"/>
      <c r="L387" s="507"/>
      <c r="M387" s="507"/>
      <c r="N387" s="507"/>
      <c r="O387" s="508"/>
      <c r="P387" s="14"/>
      <c r="Q387" s="13"/>
    </row>
    <row r="388" spans="1:17" ht="15" customHeight="1" thickBot="1" x14ac:dyDescent="0.25">
      <c r="A388" s="13"/>
      <c r="B388" s="509"/>
      <c r="C388" s="510"/>
      <c r="D388" s="510"/>
      <c r="E388" s="510"/>
      <c r="F388" s="510"/>
      <c r="G388" s="510"/>
      <c r="H388" s="510"/>
      <c r="I388" s="510"/>
      <c r="J388" s="510"/>
      <c r="K388" s="510"/>
      <c r="L388" s="510"/>
      <c r="M388" s="510"/>
      <c r="N388" s="510"/>
      <c r="O388" s="511"/>
      <c r="P388" s="14"/>
      <c r="Q388" s="13"/>
    </row>
    <row r="389" spans="1:17" ht="15" customHeight="1" thickBot="1" x14ac:dyDescent="0.25">
      <c r="A389" s="13"/>
      <c r="B389" s="512" t="s">
        <v>106</v>
      </c>
      <c r="C389" s="513"/>
      <c r="D389" s="514"/>
      <c r="E389" s="518" t="s">
        <v>105</v>
      </c>
      <c r="F389" s="518" t="s">
        <v>278</v>
      </c>
      <c r="G389" s="518" t="s">
        <v>279</v>
      </c>
      <c r="H389" s="520" t="s">
        <v>280</v>
      </c>
      <c r="I389" s="522" t="s">
        <v>107</v>
      </c>
      <c r="J389" s="524" t="s">
        <v>87</v>
      </c>
      <c r="K389" s="525"/>
      <c r="L389" s="525"/>
      <c r="M389" s="525"/>
      <c r="N389" s="525"/>
      <c r="O389" s="526" t="s">
        <v>66</v>
      </c>
      <c r="P389" s="14"/>
      <c r="Q389" s="13"/>
    </row>
    <row r="390" spans="1:17" ht="15" customHeight="1" thickBot="1" x14ac:dyDescent="0.25">
      <c r="A390" s="13"/>
      <c r="B390" s="515"/>
      <c r="C390" s="516"/>
      <c r="D390" s="517"/>
      <c r="E390" s="519"/>
      <c r="F390" s="519"/>
      <c r="G390" s="519"/>
      <c r="H390" s="521"/>
      <c r="I390" s="523"/>
      <c r="J390" s="10" t="s">
        <v>101</v>
      </c>
      <c r="K390" s="10" t="s">
        <v>102</v>
      </c>
      <c r="L390" s="10" t="s">
        <v>103</v>
      </c>
      <c r="M390" s="10" t="s">
        <v>104</v>
      </c>
      <c r="N390" s="41" t="s">
        <v>165</v>
      </c>
      <c r="O390" s="527"/>
      <c r="P390" s="16"/>
      <c r="Q390" s="13"/>
    </row>
    <row r="391" spans="1:17" ht="15" customHeight="1" x14ac:dyDescent="0.2">
      <c r="A391" s="13"/>
      <c r="B391" s="614" t="str">
        <f>CONCATENATE("Januar ",$B$387)</f>
        <v>Januar 2024</v>
      </c>
      <c r="C391" s="615"/>
      <c r="D391" s="616"/>
      <c r="E391" s="35">
        <f>E377</f>
        <v>1000</v>
      </c>
      <c r="F391" s="36"/>
      <c r="G391" s="36"/>
      <c r="H391" s="36"/>
      <c r="I391" s="37">
        <f t="shared" ref="I391:I404" si="102">SUM(E391:H391)</f>
        <v>1000</v>
      </c>
      <c r="J391" s="19">
        <f t="shared" ref="J391:J404" si="103">ROUND($I391*$O$12,2)</f>
        <v>73</v>
      </c>
      <c r="K391" s="19">
        <f t="shared" ref="K391:K404" si="104">ROUND($I391*$O$13,2)</f>
        <v>17</v>
      </c>
      <c r="L391" s="19">
        <f t="shared" ref="L391:L404" si="105">ROUND($I391*$O$14,2)</f>
        <v>13</v>
      </c>
      <c r="M391" s="19">
        <f t="shared" ref="M391:M404" si="106">ROUND($I391*$O$15,2)</f>
        <v>93</v>
      </c>
      <c r="N391" s="42">
        <f t="shared" ref="N391:N401" si="107">ROUND($I391*$O$17,2)+ROUND($I391*$O$18,2)+ROUND($I391*$O$19,2)+ROUND($I391*$O$20,2)</f>
        <v>0.6</v>
      </c>
      <c r="O391" s="45">
        <f t="shared" ref="O391:O405" si="108">SUM(E391:H391)+SUM(J391:N391)</f>
        <v>1196.5999999999999</v>
      </c>
      <c r="P391" s="14"/>
      <c r="Q391" s="13"/>
    </row>
    <row r="392" spans="1:17" ht="15" customHeight="1" x14ac:dyDescent="0.2">
      <c r="A392" s="13"/>
      <c r="B392" s="528" t="str">
        <f>CONCATENATE("Februar ",$B$387)</f>
        <v>Februar 2024</v>
      </c>
      <c r="C392" s="529"/>
      <c r="D392" s="530"/>
      <c r="E392" s="38">
        <v>0</v>
      </c>
      <c r="F392" s="39"/>
      <c r="G392" s="39"/>
      <c r="H392" s="39"/>
      <c r="I392" s="40">
        <f t="shared" si="102"/>
        <v>0</v>
      </c>
      <c r="J392" s="21">
        <f t="shared" si="103"/>
        <v>0</v>
      </c>
      <c r="K392" s="21">
        <f t="shared" si="104"/>
        <v>0</v>
      </c>
      <c r="L392" s="21">
        <f t="shared" si="105"/>
        <v>0</v>
      </c>
      <c r="M392" s="21">
        <f t="shared" si="106"/>
        <v>0</v>
      </c>
      <c r="N392" s="43">
        <f t="shared" si="107"/>
        <v>0</v>
      </c>
      <c r="O392" s="46">
        <f t="shared" si="108"/>
        <v>0</v>
      </c>
      <c r="P392" s="14"/>
      <c r="Q392" s="13"/>
    </row>
    <row r="393" spans="1:17" ht="15" customHeight="1" x14ac:dyDescent="0.2">
      <c r="A393" s="13"/>
      <c r="B393" s="528" t="str">
        <f>CONCATENATE("März ",$B$387)</f>
        <v>März 2024</v>
      </c>
      <c r="C393" s="529"/>
      <c r="D393" s="530"/>
      <c r="E393" s="38">
        <v>0</v>
      </c>
      <c r="F393" s="39"/>
      <c r="G393" s="39"/>
      <c r="H393" s="39"/>
      <c r="I393" s="40">
        <f t="shared" si="102"/>
        <v>0</v>
      </c>
      <c r="J393" s="21">
        <f t="shared" si="103"/>
        <v>0</v>
      </c>
      <c r="K393" s="21">
        <f t="shared" si="104"/>
        <v>0</v>
      </c>
      <c r="L393" s="21">
        <f t="shared" si="105"/>
        <v>0</v>
      </c>
      <c r="M393" s="21">
        <f t="shared" si="106"/>
        <v>0</v>
      </c>
      <c r="N393" s="43">
        <f t="shared" si="107"/>
        <v>0</v>
      </c>
      <c r="O393" s="46">
        <f t="shared" si="108"/>
        <v>0</v>
      </c>
      <c r="P393" s="14"/>
      <c r="Q393" s="13"/>
    </row>
    <row r="394" spans="1:17" ht="15" customHeight="1" x14ac:dyDescent="0.2">
      <c r="A394" s="13"/>
      <c r="B394" s="528" t="str">
        <f>CONCATENATE("April ",$B$387)</f>
        <v>April 2024</v>
      </c>
      <c r="C394" s="529"/>
      <c r="D394" s="530"/>
      <c r="E394" s="38">
        <v>0</v>
      </c>
      <c r="F394" s="39"/>
      <c r="G394" s="39"/>
      <c r="H394" s="39"/>
      <c r="I394" s="40">
        <f t="shared" si="102"/>
        <v>0</v>
      </c>
      <c r="J394" s="21">
        <f t="shared" si="103"/>
        <v>0</v>
      </c>
      <c r="K394" s="21">
        <f t="shared" si="104"/>
        <v>0</v>
      </c>
      <c r="L394" s="21">
        <f t="shared" si="105"/>
        <v>0</v>
      </c>
      <c r="M394" s="21">
        <f t="shared" si="106"/>
        <v>0</v>
      </c>
      <c r="N394" s="43">
        <f t="shared" si="107"/>
        <v>0</v>
      </c>
      <c r="O394" s="46">
        <f t="shared" si="108"/>
        <v>0</v>
      </c>
      <c r="P394" s="14"/>
      <c r="Q394" s="13"/>
    </row>
    <row r="395" spans="1:17" ht="15" customHeight="1" x14ac:dyDescent="0.2">
      <c r="A395" s="13"/>
      <c r="B395" s="528" t="str">
        <f>CONCATENATE("Mai ",$B$387)</f>
        <v>Mai 2024</v>
      </c>
      <c r="C395" s="529"/>
      <c r="D395" s="530"/>
      <c r="E395" s="38">
        <v>0</v>
      </c>
      <c r="F395" s="39"/>
      <c r="G395" s="39"/>
      <c r="H395" s="39"/>
      <c r="I395" s="40">
        <f t="shared" si="102"/>
        <v>0</v>
      </c>
      <c r="J395" s="21">
        <f t="shared" si="103"/>
        <v>0</v>
      </c>
      <c r="K395" s="21">
        <f t="shared" si="104"/>
        <v>0</v>
      </c>
      <c r="L395" s="21">
        <f t="shared" si="105"/>
        <v>0</v>
      </c>
      <c r="M395" s="21">
        <f t="shared" si="106"/>
        <v>0</v>
      </c>
      <c r="N395" s="43">
        <f t="shared" si="107"/>
        <v>0</v>
      </c>
      <c r="O395" s="46">
        <f t="shared" si="108"/>
        <v>0</v>
      </c>
      <c r="P395" s="14"/>
      <c r="Q395" s="13"/>
    </row>
    <row r="396" spans="1:17" ht="15" customHeight="1" x14ac:dyDescent="0.2">
      <c r="A396" s="13"/>
      <c r="B396" s="528" t="str">
        <f>CONCATENATE("Juni ",$B$387)</f>
        <v>Juni 2024</v>
      </c>
      <c r="C396" s="529"/>
      <c r="D396" s="530"/>
      <c r="E396" s="38">
        <v>0</v>
      </c>
      <c r="F396" s="39"/>
      <c r="G396" s="39"/>
      <c r="H396" s="39"/>
      <c r="I396" s="40">
        <f t="shared" si="102"/>
        <v>0</v>
      </c>
      <c r="J396" s="21">
        <f t="shared" si="103"/>
        <v>0</v>
      </c>
      <c r="K396" s="21">
        <f t="shared" si="104"/>
        <v>0</v>
      </c>
      <c r="L396" s="21">
        <f t="shared" si="105"/>
        <v>0</v>
      </c>
      <c r="M396" s="21">
        <f t="shared" si="106"/>
        <v>0</v>
      </c>
      <c r="N396" s="43">
        <f t="shared" si="107"/>
        <v>0</v>
      </c>
      <c r="O396" s="46">
        <f t="shared" si="108"/>
        <v>0</v>
      </c>
      <c r="P396" s="14"/>
      <c r="Q396" s="13"/>
    </row>
    <row r="397" spans="1:17" ht="15" customHeight="1" x14ac:dyDescent="0.2">
      <c r="A397" s="13"/>
      <c r="B397" s="528" t="str">
        <f>CONCATENATE("Juli ",$B$387)</f>
        <v>Juli 2024</v>
      </c>
      <c r="C397" s="529"/>
      <c r="D397" s="530"/>
      <c r="E397" s="38">
        <v>0</v>
      </c>
      <c r="F397" s="39"/>
      <c r="G397" s="39"/>
      <c r="H397" s="39"/>
      <c r="I397" s="40">
        <f t="shared" si="102"/>
        <v>0</v>
      </c>
      <c r="J397" s="21">
        <f t="shared" si="103"/>
        <v>0</v>
      </c>
      <c r="K397" s="21">
        <f t="shared" si="104"/>
        <v>0</v>
      </c>
      <c r="L397" s="21">
        <f t="shared" si="105"/>
        <v>0</v>
      </c>
      <c r="M397" s="21">
        <f t="shared" si="106"/>
        <v>0</v>
      </c>
      <c r="N397" s="43">
        <f t="shared" si="107"/>
        <v>0</v>
      </c>
      <c r="O397" s="46">
        <f t="shared" si="108"/>
        <v>0</v>
      </c>
      <c r="P397" s="14"/>
      <c r="Q397" s="13"/>
    </row>
    <row r="398" spans="1:17" ht="15" customHeight="1" x14ac:dyDescent="0.2">
      <c r="A398" s="13"/>
      <c r="B398" s="528" t="str">
        <f>CONCATENATE("August ",$B$387)</f>
        <v>August 2024</v>
      </c>
      <c r="C398" s="529"/>
      <c r="D398" s="530"/>
      <c r="E398" s="38">
        <v>0</v>
      </c>
      <c r="F398" s="39"/>
      <c r="G398" s="39"/>
      <c r="H398" s="39"/>
      <c r="I398" s="40">
        <f t="shared" si="102"/>
        <v>0</v>
      </c>
      <c r="J398" s="21">
        <f t="shared" si="103"/>
        <v>0</v>
      </c>
      <c r="K398" s="21">
        <f t="shared" si="104"/>
        <v>0</v>
      </c>
      <c r="L398" s="21">
        <f t="shared" si="105"/>
        <v>0</v>
      </c>
      <c r="M398" s="21">
        <f t="shared" si="106"/>
        <v>0</v>
      </c>
      <c r="N398" s="43">
        <f t="shared" si="107"/>
        <v>0</v>
      </c>
      <c r="O398" s="46">
        <f t="shared" si="108"/>
        <v>0</v>
      </c>
      <c r="P398" s="14"/>
      <c r="Q398" s="13"/>
    </row>
    <row r="399" spans="1:17" ht="15" customHeight="1" x14ac:dyDescent="0.2">
      <c r="A399" s="13"/>
      <c r="B399" s="528" t="str">
        <f>CONCATENATE("September ",$B$387)</f>
        <v>September 2024</v>
      </c>
      <c r="C399" s="529"/>
      <c r="D399" s="530"/>
      <c r="E399" s="38">
        <v>0</v>
      </c>
      <c r="F399" s="39"/>
      <c r="G399" s="39"/>
      <c r="H399" s="39"/>
      <c r="I399" s="40">
        <f t="shared" si="102"/>
        <v>0</v>
      </c>
      <c r="J399" s="21">
        <f t="shared" si="103"/>
        <v>0</v>
      </c>
      <c r="K399" s="21">
        <f t="shared" si="104"/>
        <v>0</v>
      </c>
      <c r="L399" s="21">
        <f t="shared" si="105"/>
        <v>0</v>
      </c>
      <c r="M399" s="21">
        <f t="shared" si="106"/>
        <v>0</v>
      </c>
      <c r="N399" s="43">
        <f t="shared" si="107"/>
        <v>0</v>
      </c>
      <c r="O399" s="46">
        <f t="shared" si="108"/>
        <v>0</v>
      </c>
      <c r="P399" s="14"/>
      <c r="Q399" s="13"/>
    </row>
    <row r="400" spans="1:17" ht="15" customHeight="1" x14ac:dyDescent="0.2">
      <c r="A400" s="13"/>
      <c r="B400" s="528" t="str">
        <f>CONCATENATE("Oktober ",$B$387)</f>
        <v>Oktober 2024</v>
      </c>
      <c r="C400" s="529"/>
      <c r="D400" s="530"/>
      <c r="E400" s="38">
        <v>0</v>
      </c>
      <c r="F400" s="39"/>
      <c r="G400" s="39"/>
      <c r="H400" s="39"/>
      <c r="I400" s="40">
        <f t="shared" si="102"/>
        <v>0</v>
      </c>
      <c r="J400" s="21">
        <f t="shared" si="103"/>
        <v>0</v>
      </c>
      <c r="K400" s="21">
        <f t="shared" si="104"/>
        <v>0</v>
      </c>
      <c r="L400" s="21">
        <f t="shared" si="105"/>
        <v>0</v>
      </c>
      <c r="M400" s="21">
        <f t="shared" si="106"/>
        <v>0</v>
      </c>
      <c r="N400" s="43">
        <f t="shared" si="107"/>
        <v>0</v>
      </c>
      <c r="O400" s="46">
        <f t="shared" si="108"/>
        <v>0</v>
      </c>
      <c r="P400" s="14"/>
      <c r="Q400" s="13"/>
    </row>
    <row r="401" spans="1:17" ht="15" customHeight="1" x14ac:dyDescent="0.2">
      <c r="A401" s="13"/>
      <c r="B401" s="528" t="str">
        <f>CONCATENATE("November ",$B$387)</f>
        <v>November 2024</v>
      </c>
      <c r="C401" s="529"/>
      <c r="D401" s="530"/>
      <c r="E401" s="38">
        <v>0</v>
      </c>
      <c r="F401" s="39"/>
      <c r="G401" s="39"/>
      <c r="H401" s="39"/>
      <c r="I401" s="40">
        <f t="shared" si="102"/>
        <v>0</v>
      </c>
      <c r="J401" s="21">
        <f t="shared" si="103"/>
        <v>0</v>
      </c>
      <c r="K401" s="21">
        <f t="shared" si="104"/>
        <v>0</v>
      </c>
      <c r="L401" s="21">
        <f t="shared" si="105"/>
        <v>0</v>
      </c>
      <c r="M401" s="21">
        <f t="shared" si="106"/>
        <v>0</v>
      </c>
      <c r="N401" s="43">
        <f t="shared" si="107"/>
        <v>0</v>
      </c>
      <c r="O401" s="46">
        <f t="shared" si="108"/>
        <v>0</v>
      </c>
      <c r="P401" s="14"/>
      <c r="Q401" s="13"/>
    </row>
    <row r="402" spans="1:17" ht="15" customHeight="1" x14ac:dyDescent="0.2">
      <c r="A402" s="13"/>
      <c r="B402" s="528" t="str">
        <f>CONCATENATE("Jahressonderzahlung ",$B$387)</f>
        <v>Jahressonderzahlung 2024</v>
      </c>
      <c r="C402" s="529"/>
      <c r="D402" s="530"/>
      <c r="E402" s="38">
        <v>0</v>
      </c>
      <c r="F402" s="39"/>
      <c r="G402" s="39"/>
      <c r="H402" s="39"/>
      <c r="I402" s="40">
        <f t="shared" si="102"/>
        <v>0</v>
      </c>
      <c r="J402" s="21">
        <f t="shared" si="103"/>
        <v>0</v>
      </c>
      <c r="K402" s="21">
        <f t="shared" si="104"/>
        <v>0</v>
      </c>
      <c r="L402" s="21">
        <f t="shared" si="105"/>
        <v>0</v>
      </c>
      <c r="M402" s="21">
        <f t="shared" si="106"/>
        <v>0</v>
      </c>
      <c r="N402" s="43">
        <f>ROUND($I402*$O$17,2)</f>
        <v>0</v>
      </c>
      <c r="O402" s="46">
        <f t="shared" si="108"/>
        <v>0</v>
      </c>
      <c r="P402" s="14"/>
      <c r="Q402" s="13"/>
    </row>
    <row r="403" spans="1:17" ht="15" customHeight="1" x14ac:dyDescent="0.2">
      <c r="A403" s="13"/>
      <c r="B403" s="528" t="str">
        <f>CONCATENATE("Dezember ",$B$387)</f>
        <v>Dezember 2024</v>
      </c>
      <c r="C403" s="529"/>
      <c r="D403" s="530"/>
      <c r="E403" s="38">
        <v>0</v>
      </c>
      <c r="F403" s="39"/>
      <c r="G403" s="39"/>
      <c r="H403" s="39"/>
      <c r="I403" s="40">
        <f t="shared" si="102"/>
        <v>0</v>
      </c>
      <c r="J403" s="21">
        <f t="shared" si="103"/>
        <v>0</v>
      </c>
      <c r="K403" s="21">
        <f t="shared" si="104"/>
        <v>0</v>
      </c>
      <c r="L403" s="21">
        <f t="shared" si="105"/>
        <v>0</v>
      </c>
      <c r="M403" s="21">
        <f t="shared" si="106"/>
        <v>0</v>
      </c>
      <c r="N403" s="43">
        <f t="shared" ref="N403" si="109">ROUND($I403*$O$17,2)+ROUND($I403*$O$18,2)+ROUND($I403*$O$19,2)+ROUND($I403*$O$20,2)</f>
        <v>0</v>
      </c>
      <c r="O403" s="46">
        <f t="shared" si="108"/>
        <v>0</v>
      </c>
      <c r="P403" s="14"/>
      <c r="Q403" s="13"/>
    </row>
    <row r="404" spans="1:17" ht="15" customHeight="1" x14ac:dyDescent="0.2">
      <c r="A404" s="13"/>
      <c r="B404" s="528" t="str">
        <f>CONCATENATE("Leistungsentgelt ",$B$387)</f>
        <v>Leistungsentgelt 2024</v>
      </c>
      <c r="C404" s="529"/>
      <c r="D404" s="530"/>
      <c r="E404" s="38">
        <v>0</v>
      </c>
      <c r="F404" s="39"/>
      <c r="G404" s="39"/>
      <c r="H404" s="39"/>
      <c r="I404" s="40">
        <f t="shared" si="102"/>
        <v>0</v>
      </c>
      <c r="J404" s="21">
        <f t="shared" si="103"/>
        <v>0</v>
      </c>
      <c r="K404" s="21">
        <f t="shared" si="104"/>
        <v>0</v>
      </c>
      <c r="L404" s="21">
        <f t="shared" si="105"/>
        <v>0</v>
      </c>
      <c r="M404" s="21">
        <f t="shared" si="106"/>
        <v>0</v>
      </c>
      <c r="N404" s="43">
        <f>ROUND($I404*$O$17,2)</f>
        <v>0</v>
      </c>
      <c r="O404" s="46">
        <f t="shared" si="108"/>
        <v>0</v>
      </c>
      <c r="P404" s="14"/>
      <c r="Q404" s="13"/>
    </row>
    <row r="405" spans="1:17" ht="15" customHeight="1" thickBot="1" x14ac:dyDescent="0.25">
      <c r="A405" s="13"/>
      <c r="B405" s="531" t="str">
        <f>CONCATENATE("gesamt ",$B$287)</f>
        <v>gesamt Tabellenentgelt:</v>
      </c>
      <c r="C405" s="532"/>
      <c r="D405" s="533"/>
      <c r="E405" s="23">
        <f t="shared" ref="E405:N405" si="110">SUM(E391:E404)</f>
        <v>1000</v>
      </c>
      <c r="F405" s="24">
        <f t="shared" si="110"/>
        <v>0</v>
      </c>
      <c r="G405" s="24">
        <f t="shared" si="110"/>
        <v>0</v>
      </c>
      <c r="H405" s="24">
        <f t="shared" si="110"/>
        <v>0</v>
      </c>
      <c r="I405" s="24">
        <f t="shared" si="110"/>
        <v>1000</v>
      </c>
      <c r="J405" s="24">
        <f t="shared" si="110"/>
        <v>73</v>
      </c>
      <c r="K405" s="24">
        <f t="shared" si="110"/>
        <v>17</v>
      </c>
      <c r="L405" s="24">
        <f t="shared" si="110"/>
        <v>13</v>
      </c>
      <c r="M405" s="24">
        <f t="shared" si="110"/>
        <v>93</v>
      </c>
      <c r="N405" s="44">
        <f t="shared" si="110"/>
        <v>0.6</v>
      </c>
      <c r="O405" s="49">
        <f t="shared" si="108"/>
        <v>1196.5999999999999</v>
      </c>
      <c r="P405" s="14"/>
      <c r="Q405" s="13"/>
    </row>
    <row r="406" spans="1:17" ht="15" customHeight="1" x14ac:dyDescent="0.2">
      <c r="A406" s="13"/>
      <c r="B406" s="11" t="s">
        <v>284</v>
      </c>
      <c r="C406" s="261"/>
      <c r="D406" s="261"/>
      <c r="E406" s="261"/>
      <c r="G406" s="261"/>
      <c r="H406" s="261"/>
      <c r="I406" s="261"/>
      <c r="J406" s="261"/>
      <c r="K406" s="261"/>
      <c r="L406" s="541" t="str">
        <f>CONCATENATE("Berufsgenossenschaft ",$B$387)</f>
        <v>Berufsgenossenschaft 2024</v>
      </c>
      <c r="M406" s="542"/>
      <c r="N406" s="543"/>
      <c r="O406" s="47">
        <v>0</v>
      </c>
      <c r="P406" s="14"/>
      <c r="Q406" s="13"/>
    </row>
    <row r="407" spans="1:17" ht="15" customHeight="1" thickBot="1" x14ac:dyDescent="0.25">
      <c r="A407" s="13"/>
      <c r="B407" s="11" t="s">
        <v>281</v>
      </c>
      <c r="C407" s="261"/>
      <c r="D407" s="261"/>
      <c r="E407" s="261"/>
      <c r="F407" s="261"/>
      <c r="G407" s="261"/>
      <c r="H407" s="11" t="s">
        <v>282</v>
      </c>
      <c r="I407" s="261"/>
      <c r="J407" s="261"/>
      <c r="K407" s="261"/>
      <c r="L407" s="544" t="str">
        <f>CONCATENATE("Personalausgaben ",$B$387)</f>
        <v>Personalausgaben 2024</v>
      </c>
      <c r="M407" s="545"/>
      <c r="N407" s="546"/>
      <c r="O407" s="48">
        <f>SUM(O405:O406)</f>
        <v>1196.5999999999999</v>
      </c>
      <c r="P407" s="14"/>
      <c r="Q407" s="13"/>
    </row>
    <row r="408" spans="1:17" ht="15" customHeight="1" thickBot="1" x14ac:dyDescent="0.25">
      <c r="A408" s="13"/>
      <c r="B408" s="534" t="s">
        <v>81</v>
      </c>
      <c r="C408" s="535"/>
      <c r="D408" s="535"/>
      <c r="E408" s="535"/>
      <c r="F408" s="535"/>
      <c r="G408" s="535"/>
      <c r="H408" s="535"/>
      <c r="I408" s="536" t="str">
        <f>IF(E367&lt;&gt;0,E367,"")</f>
        <v>MA 5</v>
      </c>
      <c r="J408" s="536"/>
      <c r="K408" s="536"/>
      <c r="L408" s="536"/>
      <c r="M408" s="536"/>
      <c r="N408" s="536"/>
      <c r="O408" s="537"/>
      <c r="P408" s="14"/>
      <c r="Q408" s="13"/>
    </row>
    <row r="409" spans="1:17" ht="15" customHeight="1" thickBot="1" x14ac:dyDescent="0.25">
      <c r="A409" s="13"/>
      <c r="B409" s="538" t="str">
        <f>IF(B365&lt;&gt;0,B365,"")</f>
        <v>Ihr Projektname 5</v>
      </c>
      <c r="C409" s="539"/>
      <c r="D409" s="539"/>
      <c r="E409" s="539"/>
      <c r="F409" s="539"/>
      <c r="G409" s="539"/>
      <c r="H409" s="539"/>
      <c r="I409" s="539"/>
      <c r="J409" s="539"/>
      <c r="K409" s="539"/>
      <c r="L409" s="539"/>
      <c r="M409" s="539"/>
      <c r="N409" s="539"/>
      <c r="O409" s="540"/>
      <c r="P409" s="14"/>
      <c r="Q409" s="13"/>
    </row>
    <row r="410" spans="1:17" ht="15" customHeight="1" x14ac:dyDescent="0.2">
      <c r="A410" s="13"/>
      <c r="B410" s="506" t="s">
        <v>182</v>
      </c>
      <c r="C410" s="507"/>
      <c r="D410" s="507"/>
      <c r="E410" s="507"/>
      <c r="F410" s="507"/>
      <c r="G410" s="507"/>
      <c r="H410" s="507"/>
      <c r="I410" s="507"/>
      <c r="J410" s="507"/>
      <c r="K410" s="507"/>
      <c r="L410" s="507"/>
      <c r="M410" s="507"/>
      <c r="N410" s="507"/>
      <c r="O410" s="508"/>
      <c r="P410" s="14"/>
      <c r="Q410" s="13"/>
    </row>
    <row r="411" spans="1:17" ht="15" customHeight="1" thickBot="1" x14ac:dyDescent="0.25">
      <c r="A411" s="13"/>
      <c r="B411" s="509"/>
      <c r="C411" s="510"/>
      <c r="D411" s="510"/>
      <c r="E411" s="510"/>
      <c r="F411" s="510"/>
      <c r="G411" s="510"/>
      <c r="H411" s="510"/>
      <c r="I411" s="510"/>
      <c r="J411" s="510"/>
      <c r="K411" s="510"/>
      <c r="L411" s="510"/>
      <c r="M411" s="510"/>
      <c r="N411" s="510"/>
      <c r="O411" s="511"/>
      <c r="P411" s="14"/>
      <c r="Q411" s="13"/>
    </row>
    <row r="412" spans="1:17" ht="15" customHeight="1" thickBot="1" x14ac:dyDescent="0.25">
      <c r="A412" s="13"/>
      <c r="B412" s="512" t="s">
        <v>106</v>
      </c>
      <c r="C412" s="513"/>
      <c r="D412" s="514"/>
      <c r="E412" s="518" t="s">
        <v>105</v>
      </c>
      <c r="F412" s="518" t="s">
        <v>278</v>
      </c>
      <c r="G412" s="518" t="s">
        <v>279</v>
      </c>
      <c r="H412" s="520" t="s">
        <v>280</v>
      </c>
      <c r="I412" s="522" t="s">
        <v>107</v>
      </c>
      <c r="J412" s="524" t="s">
        <v>87</v>
      </c>
      <c r="K412" s="525"/>
      <c r="L412" s="525"/>
      <c r="M412" s="525"/>
      <c r="N412" s="525"/>
      <c r="O412" s="526" t="s">
        <v>66</v>
      </c>
      <c r="P412" s="14"/>
      <c r="Q412" s="13"/>
    </row>
    <row r="413" spans="1:17" ht="15" customHeight="1" thickBot="1" x14ac:dyDescent="0.25">
      <c r="A413" s="13"/>
      <c r="B413" s="515"/>
      <c r="C413" s="516"/>
      <c r="D413" s="517"/>
      <c r="E413" s="519"/>
      <c r="F413" s="519"/>
      <c r="G413" s="519"/>
      <c r="H413" s="521"/>
      <c r="I413" s="523"/>
      <c r="J413" s="10" t="s">
        <v>101</v>
      </c>
      <c r="K413" s="10" t="s">
        <v>102</v>
      </c>
      <c r="L413" s="10" t="s">
        <v>103</v>
      </c>
      <c r="M413" s="10" t="s">
        <v>104</v>
      </c>
      <c r="N413" s="41" t="s">
        <v>165</v>
      </c>
      <c r="O413" s="527"/>
      <c r="P413" s="14"/>
      <c r="Q413" s="13"/>
    </row>
    <row r="414" spans="1:17" ht="15" customHeight="1" x14ac:dyDescent="0.2">
      <c r="A414" s="13"/>
      <c r="B414" s="614" t="str">
        <f>CONCATENATE("Januar ",$B$410)</f>
        <v>Januar Jahr</v>
      </c>
      <c r="C414" s="615"/>
      <c r="D414" s="616"/>
      <c r="E414" s="35">
        <v>0</v>
      </c>
      <c r="F414" s="36"/>
      <c r="G414" s="36"/>
      <c r="H414" s="36"/>
      <c r="I414" s="37">
        <f t="shared" ref="I414:I427" si="111">SUM(E414:H414)</f>
        <v>0</v>
      </c>
      <c r="J414" s="19">
        <f>ROUND($I414*$O$372,2)</f>
        <v>0</v>
      </c>
      <c r="K414" s="19">
        <f>ROUND($I414*$O$373,2)</f>
        <v>0</v>
      </c>
      <c r="L414" s="19">
        <f>ROUND($I414*$O$374,2)</f>
        <v>0</v>
      </c>
      <c r="M414" s="19">
        <f>ROUND($I414*$O$375,2)</f>
        <v>0</v>
      </c>
      <c r="N414" s="20">
        <f>ROUND($I414*$O$377,2)+ROUND($I414*$O$378,2)+ROUND($I414*$O$379,2)+ROUND($I414*$O$380,2)</f>
        <v>0</v>
      </c>
      <c r="O414" s="45">
        <f t="shared" ref="O414:O428" si="112">SUM(E414:H414)+SUM(J414:N414)</f>
        <v>0</v>
      </c>
      <c r="P414" s="14"/>
      <c r="Q414" s="13"/>
    </row>
    <row r="415" spans="1:17" ht="15" customHeight="1" x14ac:dyDescent="0.2">
      <c r="A415" s="13"/>
      <c r="B415" s="528" t="str">
        <f>CONCATENATE("Februar ",$B$410)</f>
        <v>Februar Jahr</v>
      </c>
      <c r="C415" s="529"/>
      <c r="D415" s="530"/>
      <c r="E415" s="38">
        <v>0</v>
      </c>
      <c r="F415" s="39"/>
      <c r="G415" s="39"/>
      <c r="H415" s="39"/>
      <c r="I415" s="40">
        <f t="shared" si="111"/>
        <v>0</v>
      </c>
      <c r="J415" s="21">
        <f t="shared" ref="J415:J427" si="113">ROUND($I415*$O$372,2)</f>
        <v>0</v>
      </c>
      <c r="K415" s="21">
        <f t="shared" ref="K415:K427" si="114">ROUND($I415*$O$373,2)</f>
        <v>0</v>
      </c>
      <c r="L415" s="21">
        <f t="shared" ref="L415:L427" si="115">ROUND($I415*$O$374,2)</f>
        <v>0</v>
      </c>
      <c r="M415" s="21">
        <f t="shared" ref="M415:M427" si="116">ROUND($I415*$O$375,2)</f>
        <v>0</v>
      </c>
      <c r="N415" s="22">
        <f t="shared" ref="N415:N426" si="117">ROUND($I415*$O$377,2)+ROUND($I415*$O$378,2)+ROUND($I415*$O$379,2)+ROUND($I415*$O$380,2)</f>
        <v>0</v>
      </c>
      <c r="O415" s="46">
        <f t="shared" si="112"/>
        <v>0</v>
      </c>
      <c r="P415" s="14"/>
      <c r="Q415" s="13"/>
    </row>
    <row r="416" spans="1:17" ht="15" customHeight="1" x14ac:dyDescent="0.2">
      <c r="A416" s="13"/>
      <c r="B416" s="528" t="str">
        <f>CONCATENATE("März ",$B$410)</f>
        <v>März Jahr</v>
      </c>
      <c r="C416" s="529"/>
      <c r="D416" s="530"/>
      <c r="E416" s="38">
        <v>0</v>
      </c>
      <c r="F416" s="39"/>
      <c r="G416" s="39"/>
      <c r="H416" s="39"/>
      <c r="I416" s="40">
        <f t="shared" si="111"/>
        <v>0</v>
      </c>
      <c r="J416" s="21">
        <f t="shared" si="113"/>
        <v>0</v>
      </c>
      <c r="K416" s="21">
        <f t="shared" si="114"/>
        <v>0</v>
      </c>
      <c r="L416" s="21">
        <f t="shared" si="115"/>
        <v>0</v>
      </c>
      <c r="M416" s="21">
        <f t="shared" si="116"/>
        <v>0</v>
      </c>
      <c r="N416" s="22">
        <f t="shared" si="117"/>
        <v>0</v>
      </c>
      <c r="O416" s="46">
        <f t="shared" si="112"/>
        <v>0</v>
      </c>
      <c r="P416" s="14"/>
      <c r="Q416" s="13"/>
    </row>
    <row r="417" spans="1:17" ht="15" customHeight="1" x14ac:dyDescent="0.2">
      <c r="A417" s="13"/>
      <c r="B417" s="528" t="str">
        <f>CONCATENATE("April ",$B$410)</f>
        <v>April Jahr</v>
      </c>
      <c r="C417" s="529"/>
      <c r="D417" s="530"/>
      <c r="E417" s="38">
        <v>0</v>
      </c>
      <c r="F417" s="39"/>
      <c r="G417" s="39"/>
      <c r="H417" s="39"/>
      <c r="I417" s="40">
        <f t="shared" si="111"/>
        <v>0</v>
      </c>
      <c r="J417" s="21">
        <f t="shared" si="113"/>
        <v>0</v>
      </c>
      <c r="K417" s="21">
        <f t="shared" si="114"/>
        <v>0</v>
      </c>
      <c r="L417" s="21">
        <f t="shared" si="115"/>
        <v>0</v>
      </c>
      <c r="M417" s="21">
        <f t="shared" si="116"/>
        <v>0</v>
      </c>
      <c r="N417" s="22">
        <f t="shared" si="117"/>
        <v>0</v>
      </c>
      <c r="O417" s="46">
        <f t="shared" si="112"/>
        <v>0</v>
      </c>
      <c r="P417" s="14"/>
      <c r="Q417" s="13"/>
    </row>
    <row r="418" spans="1:17" ht="15" customHeight="1" x14ac:dyDescent="0.2">
      <c r="A418" s="13"/>
      <c r="B418" s="528" t="str">
        <f>CONCATENATE("Mai ",$B$410)</f>
        <v>Mai Jahr</v>
      </c>
      <c r="C418" s="529"/>
      <c r="D418" s="530"/>
      <c r="E418" s="38">
        <v>0</v>
      </c>
      <c r="F418" s="39"/>
      <c r="G418" s="39"/>
      <c r="H418" s="39"/>
      <c r="I418" s="40">
        <f t="shared" si="111"/>
        <v>0</v>
      </c>
      <c r="J418" s="21">
        <f t="shared" si="113"/>
        <v>0</v>
      </c>
      <c r="K418" s="21">
        <f t="shared" si="114"/>
        <v>0</v>
      </c>
      <c r="L418" s="21">
        <f t="shared" si="115"/>
        <v>0</v>
      </c>
      <c r="M418" s="21">
        <f t="shared" si="116"/>
        <v>0</v>
      </c>
      <c r="N418" s="22">
        <f t="shared" si="117"/>
        <v>0</v>
      </c>
      <c r="O418" s="46">
        <f t="shared" si="112"/>
        <v>0</v>
      </c>
      <c r="P418" s="14"/>
      <c r="Q418" s="13"/>
    </row>
    <row r="419" spans="1:17" ht="15" customHeight="1" x14ac:dyDescent="0.2">
      <c r="A419" s="13"/>
      <c r="B419" s="528" t="str">
        <f>CONCATENATE("Juni ",$B$410)</f>
        <v>Juni Jahr</v>
      </c>
      <c r="C419" s="529"/>
      <c r="D419" s="530"/>
      <c r="E419" s="38">
        <v>0</v>
      </c>
      <c r="F419" s="39"/>
      <c r="G419" s="39"/>
      <c r="H419" s="39"/>
      <c r="I419" s="40">
        <f t="shared" si="111"/>
        <v>0</v>
      </c>
      <c r="J419" s="21">
        <f t="shared" si="113"/>
        <v>0</v>
      </c>
      <c r="K419" s="21">
        <f t="shared" si="114"/>
        <v>0</v>
      </c>
      <c r="L419" s="21">
        <f t="shared" si="115"/>
        <v>0</v>
      </c>
      <c r="M419" s="21">
        <f t="shared" si="116"/>
        <v>0</v>
      </c>
      <c r="N419" s="22">
        <f t="shared" si="117"/>
        <v>0</v>
      </c>
      <c r="O419" s="46">
        <f t="shared" si="112"/>
        <v>0</v>
      </c>
      <c r="P419" s="14"/>
      <c r="Q419" s="13"/>
    </row>
    <row r="420" spans="1:17" ht="15" customHeight="1" x14ac:dyDescent="0.2">
      <c r="A420" s="13"/>
      <c r="B420" s="528" t="str">
        <f>CONCATENATE("Juli ",$B$410)</f>
        <v>Juli Jahr</v>
      </c>
      <c r="C420" s="529"/>
      <c r="D420" s="530"/>
      <c r="E420" s="38">
        <v>0</v>
      </c>
      <c r="F420" s="39"/>
      <c r="G420" s="39"/>
      <c r="H420" s="39"/>
      <c r="I420" s="40">
        <f t="shared" si="111"/>
        <v>0</v>
      </c>
      <c r="J420" s="21">
        <f t="shared" si="113"/>
        <v>0</v>
      </c>
      <c r="K420" s="21">
        <f t="shared" si="114"/>
        <v>0</v>
      </c>
      <c r="L420" s="21">
        <f t="shared" si="115"/>
        <v>0</v>
      </c>
      <c r="M420" s="21">
        <f t="shared" si="116"/>
        <v>0</v>
      </c>
      <c r="N420" s="22">
        <f t="shared" si="117"/>
        <v>0</v>
      </c>
      <c r="O420" s="46">
        <f t="shared" si="112"/>
        <v>0</v>
      </c>
      <c r="P420" s="14"/>
      <c r="Q420" s="13"/>
    </row>
    <row r="421" spans="1:17" ht="15" customHeight="1" x14ac:dyDescent="0.2">
      <c r="A421" s="13"/>
      <c r="B421" s="528" t="str">
        <f>CONCATENATE("August ",$B$410)</f>
        <v>August Jahr</v>
      </c>
      <c r="C421" s="529"/>
      <c r="D421" s="530"/>
      <c r="E421" s="38">
        <v>0</v>
      </c>
      <c r="F421" s="39"/>
      <c r="G421" s="39"/>
      <c r="H421" s="39"/>
      <c r="I421" s="40">
        <f t="shared" si="111"/>
        <v>0</v>
      </c>
      <c r="J421" s="21">
        <f t="shared" si="113"/>
        <v>0</v>
      </c>
      <c r="K421" s="21">
        <f t="shared" si="114"/>
        <v>0</v>
      </c>
      <c r="L421" s="21">
        <f t="shared" si="115"/>
        <v>0</v>
      </c>
      <c r="M421" s="21">
        <f t="shared" si="116"/>
        <v>0</v>
      </c>
      <c r="N421" s="22">
        <f t="shared" si="117"/>
        <v>0</v>
      </c>
      <c r="O421" s="46">
        <f t="shared" si="112"/>
        <v>0</v>
      </c>
      <c r="P421" s="14"/>
      <c r="Q421" s="13"/>
    </row>
    <row r="422" spans="1:17" ht="15" customHeight="1" x14ac:dyDescent="0.2">
      <c r="A422" s="13"/>
      <c r="B422" s="528" t="str">
        <f>CONCATENATE("September ",$B$410)</f>
        <v>September Jahr</v>
      </c>
      <c r="C422" s="529"/>
      <c r="D422" s="530"/>
      <c r="E422" s="38">
        <v>0</v>
      </c>
      <c r="F422" s="39"/>
      <c r="G422" s="39"/>
      <c r="H422" s="39"/>
      <c r="I422" s="40">
        <f t="shared" si="111"/>
        <v>0</v>
      </c>
      <c r="J422" s="21">
        <f t="shared" si="113"/>
        <v>0</v>
      </c>
      <c r="K422" s="21">
        <f t="shared" si="114"/>
        <v>0</v>
      </c>
      <c r="L422" s="21">
        <f t="shared" si="115"/>
        <v>0</v>
      </c>
      <c r="M422" s="21">
        <f t="shared" si="116"/>
        <v>0</v>
      </c>
      <c r="N422" s="22">
        <f t="shared" si="117"/>
        <v>0</v>
      </c>
      <c r="O422" s="46">
        <f t="shared" si="112"/>
        <v>0</v>
      </c>
      <c r="P422" s="14"/>
      <c r="Q422" s="13"/>
    </row>
    <row r="423" spans="1:17" ht="15" customHeight="1" x14ac:dyDescent="0.2">
      <c r="A423" s="13"/>
      <c r="B423" s="528" t="str">
        <f>CONCATENATE("Oktober ",$B$410)</f>
        <v>Oktober Jahr</v>
      </c>
      <c r="C423" s="529"/>
      <c r="D423" s="530"/>
      <c r="E423" s="38">
        <v>0</v>
      </c>
      <c r="F423" s="39"/>
      <c r="G423" s="39"/>
      <c r="H423" s="39"/>
      <c r="I423" s="40">
        <f t="shared" si="111"/>
        <v>0</v>
      </c>
      <c r="J423" s="21">
        <f t="shared" si="113"/>
        <v>0</v>
      </c>
      <c r="K423" s="21">
        <f t="shared" si="114"/>
        <v>0</v>
      </c>
      <c r="L423" s="21">
        <f t="shared" si="115"/>
        <v>0</v>
      </c>
      <c r="M423" s="21">
        <f t="shared" si="116"/>
        <v>0</v>
      </c>
      <c r="N423" s="22">
        <f t="shared" si="117"/>
        <v>0</v>
      </c>
      <c r="O423" s="46">
        <f t="shared" si="112"/>
        <v>0</v>
      </c>
      <c r="P423" s="14"/>
      <c r="Q423" s="13"/>
    </row>
    <row r="424" spans="1:17" ht="15" customHeight="1" x14ac:dyDescent="0.2">
      <c r="A424" s="13"/>
      <c r="B424" s="528" t="str">
        <f>CONCATENATE("November ",$B$410)</f>
        <v>November Jahr</v>
      </c>
      <c r="C424" s="529"/>
      <c r="D424" s="530"/>
      <c r="E424" s="38">
        <v>0</v>
      </c>
      <c r="F424" s="39"/>
      <c r="G424" s="39"/>
      <c r="H424" s="39"/>
      <c r="I424" s="40">
        <f t="shared" si="111"/>
        <v>0</v>
      </c>
      <c r="J424" s="21">
        <f t="shared" si="113"/>
        <v>0</v>
      </c>
      <c r="K424" s="21">
        <f t="shared" si="114"/>
        <v>0</v>
      </c>
      <c r="L424" s="21">
        <f t="shared" si="115"/>
        <v>0</v>
      </c>
      <c r="M424" s="21">
        <f t="shared" si="116"/>
        <v>0</v>
      </c>
      <c r="N424" s="22">
        <f t="shared" si="117"/>
        <v>0</v>
      </c>
      <c r="O424" s="46">
        <f t="shared" si="112"/>
        <v>0</v>
      </c>
      <c r="P424" s="14"/>
      <c r="Q424" s="13"/>
    </row>
    <row r="425" spans="1:17" ht="15" customHeight="1" x14ac:dyDescent="0.2">
      <c r="A425" s="13"/>
      <c r="B425" s="528" t="str">
        <f>CONCATENATE("Jahressonderzahlung ",$B$410)</f>
        <v>Jahressonderzahlung Jahr</v>
      </c>
      <c r="C425" s="529"/>
      <c r="D425" s="530"/>
      <c r="E425" s="38">
        <v>0</v>
      </c>
      <c r="F425" s="39"/>
      <c r="G425" s="39"/>
      <c r="H425" s="39"/>
      <c r="I425" s="40">
        <f t="shared" si="111"/>
        <v>0</v>
      </c>
      <c r="J425" s="21">
        <f t="shared" si="113"/>
        <v>0</v>
      </c>
      <c r="K425" s="21">
        <f t="shared" si="114"/>
        <v>0</v>
      </c>
      <c r="L425" s="21">
        <f t="shared" si="115"/>
        <v>0</v>
      </c>
      <c r="M425" s="21">
        <f t="shared" si="116"/>
        <v>0</v>
      </c>
      <c r="N425" s="22">
        <f>ROUND($I425*$O$377,2)</f>
        <v>0</v>
      </c>
      <c r="O425" s="46">
        <f t="shared" si="112"/>
        <v>0</v>
      </c>
      <c r="P425" s="14"/>
      <c r="Q425" s="13"/>
    </row>
    <row r="426" spans="1:17" ht="15" customHeight="1" x14ac:dyDescent="0.2">
      <c r="A426" s="13"/>
      <c r="B426" s="528" t="str">
        <f>CONCATENATE("Dezember ",$B$410)</f>
        <v>Dezember Jahr</v>
      </c>
      <c r="C426" s="529"/>
      <c r="D426" s="530"/>
      <c r="E426" s="38">
        <v>0</v>
      </c>
      <c r="F426" s="39"/>
      <c r="G426" s="39"/>
      <c r="H426" s="39"/>
      <c r="I426" s="40">
        <f t="shared" si="111"/>
        <v>0</v>
      </c>
      <c r="J426" s="21">
        <f t="shared" si="113"/>
        <v>0</v>
      </c>
      <c r="K426" s="21">
        <f t="shared" si="114"/>
        <v>0</v>
      </c>
      <c r="L426" s="21">
        <f t="shared" si="115"/>
        <v>0</v>
      </c>
      <c r="M426" s="21">
        <f t="shared" si="116"/>
        <v>0</v>
      </c>
      <c r="N426" s="22">
        <f t="shared" si="117"/>
        <v>0</v>
      </c>
      <c r="O426" s="46">
        <f t="shared" si="112"/>
        <v>0</v>
      </c>
      <c r="P426" s="14"/>
      <c r="Q426" s="13"/>
    </row>
    <row r="427" spans="1:17" ht="15" customHeight="1" x14ac:dyDescent="0.2">
      <c r="A427" s="13"/>
      <c r="B427" s="528" t="str">
        <f>CONCATENATE("Leistungsentgelt ",$B$410)</f>
        <v>Leistungsentgelt Jahr</v>
      </c>
      <c r="C427" s="529"/>
      <c r="D427" s="530"/>
      <c r="E427" s="38">
        <v>0</v>
      </c>
      <c r="F427" s="39"/>
      <c r="G427" s="39"/>
      <c r="H427" s="39"/>
      <c r="I427" s="40">
        <f t="shared" si="111"/>
        <v>0</v>
      </c>
      <c r="J427" s="21">
        <f t="shared" si="113"/>
        <v>0</v>
      </c>
      <c r="K427" s="21">
        <f t="shared" si="114"/>
        <v>0</v>
      </c>
      <c r="L427" s="21">
        <f t="shared" si="115"/>
        <v>0</v>
      </c>
      <c r="M427" s="21">
        <f t="shared" si="116"/>
        <v>0</v>
      </c>
      <c r="N427" s="22">
        <f>ROUND($I427*$O$377,2)</f>
        <v>0</v>
      </c>
      <c r="O427" s="46">
        <f t="shared" si="112"/>
        <v>0</v>
      </c>
      <c r="P427" s="14"/>
      <c r="Q427" s="13"/>
    </row>
    <row r="428" spans="1:17" ht="15" customHeight="1" thickBot="1" x14ac:dyDescent="0.25">
      <c r="A428" s="13"/>
      <c r="B428" s="531" t="str">
        <f>CONCATENATE("gesamt ",$B$410)</f>
        <v>gesamt Jahr</v>
      </c>
      <c r="C428" s="532"/>
      <c r="D428" s="533"/>
      <c r="E428" s="23">
        <f t="shared" ref="E428:N428" si="118">SUM(E414:E427)</f>
        <v>0</v>
      </c>
      <c r="F428" s="24">
        <f t="shared" si="118"/>
        <v>0</v>
      </c>
      <c r="G428" s="24">
        <f t="shared" si="118"/>
        <v>0</v>
      </c>
      <c r="H428" s="24">
        <f t="shared" si="118"/>
        <v>0</v>
      </c>
      <c r="I428" s="24">
        <f t="shared" si="118"/>
        <v>0</v>
      </c>
      <c r="J428" s="24">
        <f t="shared" si="118"/>
        <v>0</v>
      </c>
      <c r="K428" s="24">
        <f t="shared" si="118"/>
        <v>0</v>
      </c>
      <c r="L428" s="24">
        <f t="shared" si="118"/>
        <v>0</v>
      </c>
      <c r="M428" s="24">
        <f t="shared" si="118"/>
        <v>0</v>
      </c>
      <c r="N428" s="44">
        <f t="shared" si="118"/>
        <v>0</v>
      </c>
      <c r="O428" s="49">
        <f t="shared" si="112"/>
        <v>0</v>
      </c>
      <c r="P428" s="14"/>
      <c r="Q428" s="13"/>
    </row>
    <row r="429" spans="1:17" ht="15" customHeight="1" x14ac:dyDescent="0.2">
      <c r="A429" s="13"/>
      <c r="B429" s="11" t="s">
        <v>284</v>
      </c>
      <c r="C429" s="261"/>
      <c r="D429" s="261"/>
      <c r="E429" s="261"/>
      <c r="G429" s="261"/>
      <c r="H429" s="261"/>
      <c r="I429" s="261"/>
      <c r="J429" s="261"/>
      <c r="K429" s="261"/>
      <c r="L429" s="541" t="str">
        <f>CONCATENATE("Berufsgenossenschaft ",$B$410)</f>
        <v>Berufsgenossenschaft Jahr</v>
      </c>
      <c r="M429" s="542"/>
      <c r="N429" s="543"/>
      <c r="O429" s="47">
        <v>0</v>
      </c>
      <c r="P429" s="14"/>
      <c r="Q429" s="13"/>
    </row>
    <row r="430" spans="1:17" ht="15" customHeight="1" thickBot="1" x14ac:dyDescent="0.25">
      <c r="A430" s="13"/>
      <c r="B430" s="11" t="s">
        <v>281</v>
      </c>
      <c r="C430" s="261"/>
      <c r="D430" s="261"/>
      <c r="E430" s="261"/>
      <c r="F430" s="261"/>
      <c r="G430" s="261"/>
      <c r="H430" s="11" t="s">
        <v>282</v>
      </c>
      <c r="I430" s="261"/>
      <c r="J430" s="261"/>
      <c r="K430" s="261"/>
      <c r="L430" s="544" t="str">
        <f>CONCATENATE("Personalausgaben ",$B$410)</f>
        <v>Personalausgaben Jahr</v>
      </c>
      <c r="M430" s="545"/>
      <c r="N430" s="546"/>
      <c r="O430" s="48">
        <f>SUM(O428:O429)</f>
        <v>0</v>
      </c>
      <c r="P430" s="14"/>
      <c r="Q430" s="13"/>
    </row>
    <row r="431" spans="1:17" ht="15" customHeight="1" thickBot="1" x14ac:dyDescent="0.25"/>
    <row r="432" spans="1:17" ht="15" customHeight="1" x14ac:dyDescent="0.2">
      <c r="B432" s="506" t="s">
        <v>182</v>
      </c>
      <c r="C432" s="507"/>
      <c r="D432" s="507"/>
      <c r="E432" s="507"/>
      <c r="F432" s="507"/>
      <c r="G432" s="507"/>
      <c r="H432" s="507"/>
      <c r="I432" s="507"/>
      <c r="J432" s="507"/>
      <c r="K432" s="507"/>
      <c r="L432" s="507"/>
      <c r="M432" s="507"/>
      <c r="N432" s="507"/>
      <c r="O432" s="508"/>
    </row>
    <row r="433" spans="2:15" ht="15" customHeight="1" thickBot="1" x14ac:dyDescent="0.25">
      <c r="B433" s="509"/>
      <c r="C433" s="510"/>
      <c r="D433" s="510"/>
      <c r="E433" s="510"/>
      <c r="F433" s="510"/>
      <c r="G433" s="510"/>
      <c r="H433" s="510"/>
      <c r="I433" s="510"/>
      <c r="J433" s="510"/>
      <c r="K433" s="510"/>
      <c r="L433" s="510"/>
      <c r="M433" s="510"/>
      <c r="N433" s="510"/>
      <c r="O433" s="511"/>
    </row>
    <row r="434" spans="2:15" ht="15" customHeight="1" thickBot="1" x14ac:dyDescent="0.25">
      <c r="B434" s="512" t="s">
        <v>106</v>
      </c>
      <c r="C434" s="513"/>
      <c r="D434" s="514"/>
      <c r="E434" s="518" t="s">
        <v>105</v>
      </c>
      <c r="F434" s="518" t="s">
        <v>278</v>
      </c>
      <c r="G434" s="518" t="s">
        <v>279</v>
      </c>
      <c r="H434" s="520" t="s">
        <v>280</v>
      </c>
      <c r="I434" s="522" t="s">
        <v>107</v>
      </c>
      <c r="J434" s="524" t="s">
        <v>87</v>
      </c>
      <c r="K434" s="525"/>
      <c r="L434" s="525"/>
      <c r="M434" s="525"/>
      <c r="N434" s="525"/>
      <c r="O434" s="526" t="s">
        <v>66</v>
      </c>
    </row>
    <row r="435" spans="2:15" ht="15" customHeight="1" thickBot="1" x14ac:dyDescent="0.25">
      <c r="B435" s="515"/>
      <c r="C435" s="516"/>
      <c r="D435" s="517"/>
      <c r="E435" s="519"/>
      <c r="F435" s="519"/>
      <c r="G435" s="519"/>
      <c r="H435" s="521"/>
      <c r="I435" s="523"/>
      <c r="J435" s="10" t="s">
        <v>101</v>
      </c>
      <c r="K435" s="10" t="s">
        <v>102</v>
      </c>
      <c r="L435" s="10" t="s">
        <v>103</v>
      </c>
      <c r="M435" s="10" t="s">
        <v>104</v>
      </c>
      <c r="N435" s="41" t="s">
        <v>165</v>
      </c>
      <c r="O435" s="527"/>
    </row>
    <row r="436" spans="2:15" ht="15" customHeight="1" x14ac:dyDescent="0.2">
      <c r="B436" s="614" t="str">
        <f>CONCATENATE("Januar ",$B$432)</f>
        <v>Januar Jahr</v>
      </c>
      <c r="C436" s="615"/>
      <c r="D436" s="616"/>
      <c r="E436" s="35">
        <v>0</v>
      </c>
      <c r="F436" s="36"/>
      <c r="G436" s="36"/>
      <c r="H436" s="36"/>
      <c r="I436" s="37">
        <f t="shared" ref="I436:I449" si="119">SUM(E436:H436)</f>
        <v>0</v>
      </c>
      <c r="J436" s="19">
        <f>ROUND($I436*$O$372,2)</f>
        <v>0</v>
      </c>
      <c r="K436" s="19">
        <f>ROUND($I436*$O$373,2)</f>
        <v>0</v>
      </c>
      <c r="L436" s="19">
        <f>ROUND($I436*$O$374,2)</f>
        <v>0</v>
      </c>
      <c r="M436" s="19">
        <f>ROUND($I436*$O$375,2)</f>
        <v>0</v>
      </c>
      <c r="N436" s="20">
        <f>ROUND($I436*$O$377,2)+ROUND($I436*$O$378,2)+ROUND($I436*$O$379,2)+ROUND($I436*$O$380,2)</f>
        <v>0</v>
      </c>
      <c r="O436" s="45">
        <f t="shared" ref="O436:O449" si="120">SUM(E436:H436)+SUM(J436:N436)</f>
        <v>0</v>
      </c>
    </row>
    <row r="437" spans="2:15" ht="15" customHeight="1" x14ac:dyDescent="0.2">
      <c r="B437" s="528" t="str">
        <f>CONCATENATE("Februar ",$B$432)</f>
        <v>Februar Jahr</v>
      </c>
      <c r="C437" s="529"/>
      <c r="D437" s="530"/>
      <c r="E437" s="38">
        <v>0</v>
      </c>
      <c r="F437" s="39"/>
      <c r="G437" s="39"/>
      <c r="H437" s="39"/>
      <c r="I437" s="40">
        <f t="shared" si="119"/>
        <v>0</v>
      </c>
      <c r="J437" s="21">
        <f t="shared" ref="J437:J449" si="121">ROUND($I437*$O$372,2)</f>
        <v>0</v>
      </c>
      <c r="K437" s="21">
        <f t="shared" ref="K437:K449" si="122">ROUND($I437*$O$373,2)</f>
        <v>0</v>
      </c>
      <c r="L437" s="21">
        <f t="shared" ref="L437:L449" si="123">ROUND($I437*$O$374,2)</f>
        <v>0</v>
      </c>
      <c r="M437" s="21">
        <f t="shared" ref="M437:M449" si="124">ROUND($I437*$O$375,2)</f>
        <v>0</v>
      </c>
      <c r="N437" s="22">
        <f t="shared" ref="N437:N448" si="125">ROUND($I437*$O$377,2)+ROUND($I437*$O$378,2)+ROUND($I437*$O$379,2)+ROUND($I437*$O$380,2)</f>
        <v>0</v>
      </c>
      <c r="O437" s="46">
        <f t="shared" si="120"/>
        <v>0</v>
      </c>
    </row>
    <row r="438" spans="2:15" ht="15" customHeight="1" x14ac:dyDescent="0.2">
      <c r="B438" s="528" t="str">
        <f>CONCATENATE("März ",$B$432)</f>
        <v>März Jahr</v>
      </c>
      <c r="C438" s="529"/>
      <c r="D438" s="530"/>
      <c r="E438" s="38">
        <v>0</v>
      </c>
      <c r="F438" s="39"/>
      <c r="G438" s="39"/>
      <c r="H438" s="39"/>
      <c r="I438" s="40">
        <f t="shared" si="119"/>
        <v>0</v>
      </c>
      <c r="J438" s="21">
        <f t="shared" si="121"/>
        <v>0</v>
      </c>
      <c r="K438" s="21">
        <f t="shared" si="122"/>
        <v>0</v>
      </c>
      <c r="L438" s="21">
        <f t="shared" si="123"/>
        <v>0</v>
      </c>
      <c r="M438" s="21">
        <f t="shared" si="124"/>
        <v>0</v>
      </c>
      <c r="N438" s="22">
        <f t="shared" si="125"/>
        <v>0</v>
      </c>
      <c r="O438" s="46">
        <f t="shared" si="120"/>
        <v>0</v>
      </c>
    </row>
    <row r="439" spans="2:15" ht="15" customHeight="1" x14ac:dyDescent="0.2">
      <c r="B439" s="528" t="str">
        <f>CONCATENATE("April ",$B$432)</f>
        <v>April Jahr</v>
      </c>
      <c r="C439" s="529"/>
      <c r="D439" s="530"/>
      <c r="E439" s="38">
        <v>0</v>
      </c>
      <c r="F439" s="39"/>
      <c r="G439" s="39"/>
      <c r="H439" s="39"/>
      <c r="I439" s="40">
        <f t="shared" si="119"/>
        <v>0</v>
      </c>
      <c r="J439" s="21">
        <f t="shared" si="121"/>
        <v>0</v>
      </c>
      <c r="K439" s="21">
        <f t="shared" si="122"/>
        <v>0</v>
      </c>
      <c r="L439" s="21">
        <f t="shared" si="123"/>
        <v>0</v>
      </c>
      <c r="M439" s="21">
        <f t="shared" si="124"/>
        <v>0</v>
      </c>
      <c r="N439" s="22">
        <f t="shared" si="125"/>
        <v>0</v>
      </c>
      <c r="O439" s="46">
        <f t="shared" si="120"/>
        <v>0</v>
      </c>
    </row>
    <row r="440" spans="2:15" ht="15" customHeight="1" x14ac:dyDescent="0.2">
      <c r="B440" s="528" t="str">
        <f>CONCATENATE("Mai ",$B$432)</f>
        <v>Mai Jahr</v>
      </c>
      <c r="C440" s="529"/>
      <c r="D440" s="530"/>
      <c r="E440" s="38">
        <v>0</v>
      </c>
      <c r="F440" s="39"/>
      <c r="G440" s="39"/>
      <c r="H440" s="39"/>
      <c r="I440" s="40">
        <f t="shared" si="119"/>
        <v>0</v>
      </c>
      <c r="J440" s="21">
        <f t="shared" si="121"/>
        <v>0</v>
      </c>
      <c r="K440" s="21">
        <f t="shared" si="122"/>
        <v>0</v>
      </c>
      <c r="L440" s="21">
        <f t="shared" si="123"/>
        <v>0</v>
      </c>
      <c r="M440" s="21">
        <f t="shared" si="124"/>
        <v>0</v>
      </c>
      <c r="N440" s="22">
        <f t="shared" si="125"/>
        <v>0</v>
      </c>
      <c r="O440" s="46">
        <f t="shared" si="120"/>
        <v>0</v>
      </c>
    </row>
    <row r="441" spans="2:15" ht="15" customHeight="1" x14ac:dyDescent="0.2">
      <c r="B441" s="528" t="str">
        <f>CONCATENATE("Juni ",$B$432)</f>
        <v>Juni Jahr</v>
      </c>
      <c r="C441" s="529"/>
      <c r="D441" s="530"/>
      <c r="E441" s="38">
        <v>0</v>
      </c>
      <c r="F441" s="39"/>
      <c r="G441" s="39"/>
      <c r="H441" s="39"/>
      <c r="I441" s="40">
        <f t="shared" si="119"/>
        <v>0</v>
      </c>
      <c r="J441" s="21">
        <f t="shared" si="121"/>
        <v>0</v>
      </c>
      <c r="K441" s="21">
        <f t="shared" si="122"/>
        <v>0</v>
      </c>
      <c r="L441" s="21">
        <f t="shared" si="123"/>
        <v>0</v>
      </c>
      <c r="M441" s="21">
        <f t="shared" si="124"/>
        <v>0</v>
      </c>
      <c r="N441" s="22">
        <f t="shared" si="125"/>
        <v>0</v>
      </c>
      <c r="O441" s="46">
        <f t="shared" si="120"/>
        <v>0</v>
      </c>
    </row>
    <row r="442" spans="2:15" ht="15" customHeight="1" x14ac:dyDescent="0.2">
      <c r="B442" s="528" t="str">
        <f>CONCATENATE("Juli ",$B$432)</f>
        <v>Juli Jahr</v>
      </c>
      <c r="C442" s="529"/>
      <c r="D442" s="530"/>
      <c r="E442" s="38">
        <v>0</v>
      </c>
      <c r="F442" s="39"/>
      <c r="G442" s="39"/>
      <c r="H442" s="39"/>
      <c r="I442" s="40">
        <f t="shared" si="119"/>
        <v>0</v>
      </c>
      <c r="J442" s="21">
        <f t="shared" si="121"/>
        <v>0</v>
      </c>
      <c r="K442" s="21">
        <f t="shared" si="122"/>
        <v>0</v>
      </c>
      <c r="L442" s="21">
        <f t="shared" si="123"/>
        <v>0</v>
      </c>
      <c r="M442" s="21">
        <f t="shared" si="124"/>
        <v>0</v>
      </c>
      <c r="N442" s="22">
        <f t="shared" si="125"/>
        <v>0</v>
      </c>
      <c r="O442" s="46">
        <f t="shared" si="120"/>
        <v>0</v>
      </c>
    </row>
    <row r="443" spans="2:15" ht="15" customHeight="1" x14ac:dyDescent="0.2">
      <c r="B443" s="528" t="str">
        <f>CONCATENATE("August ",$B$432)</f>
        <v>August Jahr</v>
      </c>
      <c r="C443" s="529"/>
      <c r="D443" s="530"/>
      <c r="E443" s="38">
        <v>0</v>
      </c>
      <c r="F443" s="39"/>
      <c r="G443" s="39"/>
      <c r="H443" s="39"/>
      <c r="I443" s="40">
        <f t="shared" si="119"/>
        <v>0</v>
      </c>
      <c r="J443" s="21">
        <f t="shared" si="121"/>
        <v>0</v>
      </c>
      <c r="K443" s="21">
        <f t="shared" si="122"/>
        <v>0</v>
      </c>
      <c r="L443" s="21">
        <f t="shared" si="123"/>
        <v>0</v>
      </c>
      <c r="M443" s="21">
        <f t="shared" si="124"/>
        <v>0</v>
      </c>
      <c r="N443" s="22">
        <f t="shared" si="125"/>
        <v>0</v>
      </c>
      <c r="O443" s="46">
        <f t="shared" si="120"/>
        <v>0</v>
      </c>
    </row>
    <row r="444" spans="2:15" ht="15" customHeight="1" x14ac:dyDescent="0.2">
      <c r="B444" s="528" t="str">
        <f>CONCATENATE("September ",$B$432)</f>
        <v>September Jahr</v>
      </c>
      <c r="C444" s="529"/>
      <c r="D444" s="530"/>
      <c r="E444" s="38">
        <v>0</v>
      </c>
      <c r="F444" s="39"/>
      <c r="G444" s="39"/>
      <c r="H444" s="39"/>
      <c r="I444" s="40">
        <f t="shared" si="119"/>
        <v>0</v>
      </c>
      <c r="J444" s="21">
        <f t="shared" si="121"/>
        <v>0</v>
      </c>
      <c r="K444" s="21">
        <f t="shared" si="122"/>
        <v>0</v>
      </c>
      <c r="L444" s="21">
        <f t="shared" si="123"/>
        <v>0</v>
      </c>
      <c r="M444" s="21">
        <f t="shared" si="124"/>
        <v>0</v>
      </c>
      <c r="N444" s="22">
        <f t="shared" si="125"/>
        <v>0</v>
      </c>
      <c r="O444" s="46">
        <f t="shared" si="120"/>
        <v>0</v>
      </c>
    </row>
    <row r="445" spans="2:15" ht="15" customHeight="1" x14ac:dyDescent="0.2">
      <c r="B445" s="528" t="str">
        <f>CONCATENATE("Oktober ",$B$432)</f>
        <v>Oktober Jahr</v>
      </c>
      <c r="C445" s="529"/>
      <c r="D445" s="530"/>
      <c r="E445" s="38">
        <v>0</v>
      </c>
      <c r="F445" s="39"/>
      <c r="G445" s="39"/>
      <c r="H445" s="39"/>
      <c r="I445" s="40">
        <f t="shared" si="119"/>
        <v>0</v>
      </c>
      <c r="J445" s="21">
        <f t="shared" si="121"/>
        <v>0</v>
      </c>
      <c r="K445" s="21">
        <f t="shared" si="122"/>
        <v>0</v>
      </c>
      <c r="L445" s="21">
        <f t="shared" si="123"/>
        <v>0</v>
      </c>
      <c r="M445" s="21">
        <f t="shared" si="124"/>
        <v>0</v>
      </c>
      <c r="N445" s="22">
        <f t="shared" si="125"/>
        <v>0</v>
      </c>
      <c r="O445" s="46">
        <f t="shared" si="120"/>
        <v>0</v>
      </c>
    </row>
    <row r="446" spans="2:15" ht="15" customHeight="1" x14ac:dyDescent="0.2">
      <c r="B446" s="528" t="str">
        <f>CONCATENATE("November ",$B$432)</f>
        <v>November Jahr</v>
      </c>
      <c r="C446" s="529"/>
      <c r="D446" s="530"/>
      <c r="E446" s="38">
        <v>0</v>
      </c>
      <c r="F446" s="39"/>
      <c r="G446" s="39"/>
      <c r="H446" s="39"/>
      <c r="I446" s="40">
        <f t="shared" si="119"/>
        <v>0</v>
      </c>
      <c r="J446" s="21">
        <f t="shared" si="121"/>
        <v>0</v>
      </c>
      <c r="K446" s="21">
        <f t="shared" si="122"/>
        <v>0</v>
      </c>
      <c r="L446" s="21">
        <f t="shared" si="123"/>
        <v>0</v>
      </c>
      <c r="M446" s="21">
        <f t="shared" si="124"/>
        <v>0</v>
      </c>
      <c r="N446" s="22">
        <f t="shared" si="125"/>
        <v>0</v>
      </c>
      <c r="O446" s="46">
        <f t="shared" si="120"/>
        <v>0</v>
      </c>
    </row>
    <row r="447" spans="2:15" ht="15" customHeight="1" x14ac:dyDescent="0.2">
      <c r="B447" s="528" t="str">
        <f>CONCATENATE("Jahressonderzahlung ",$B$432)</f>
        <v>Jahressonderzahlung Jahr</v>
      </c>
      <c r="C447" s="529"/>
      <c r="D447" s="530"/>
      <c r="E447" s="38">
        <v>0</v>
      </c>
      <c r="F447" s="39"/>
      <c r="G447" s="39"/>
      <c r="H447" s="39"/>
      <c r="I447" s="40">
        <f t="shared" si="119"/>
        <v>0</v>
      </c>
      <c r="J447" s="21">
        <f t="shared" si="121"/>
        <v>0</v>
      </c>
      <c r="K447" s="21">
        <f t="shared" si="122"/>
        <v>0</v>
      </c>
      <c r="L447" s="21">
        <f t="shared" si="123"/>
        <v>0</v>
      </c>
      <c r="M447" s="21">
        <f t="shared" si="124"/>
        <v>0</v>
      </c>
      <c r="N447" s="22">
        <f>ROUND($I447*$O$377,2)</f>
        <v>0</v>
      </c>
      <c r="O447" s="46">
        <f t="shared" si="120"/>
        <v>0</v>
      </c>
    </row>
    <row r="448" spans="2:15" ht="15" customHeight="1" x14ac:dyDescent="0.2">
      <c r="B448" s="528" t="str">
        <f>CONCATENATE("Dezember ",$B$432)</f>
        <v>Dezember Jahr</v>
      </c>
      <c r="C448" s="529"/>
      <c r="D448" s="530"/>
      <c r="E448" s="38">
        <v>0</v>
      </c>
      <c r="F448" s="39"/>
      <c r="G448" s="39"/>
      <c r="H448" s="39"/>
      <c r="I448" s="40">
        <f t="shared" si="119"/>
        <v>0</v>
      </c>
      <c r="J448" s="21">
        <f t="shared" si="121"/>
        <v>0</v>
      </c>
      <c r="K448" s="21">
        <f t="shared" si="122"/>
        <v>0</v>
      </c>
      <c r="L448" s="21">
        <f t="shared" si="123"/>
        <v>0</v>
      </c>
      <c r="M448" s="21">
        <f t="shared" si="124"/>
        <v>0</v>
      </c>
      <c r="N448" s="22">
        <f t="shared" si="125"/>
        <v>0</v>
      </c>
      <c r="O448" s="46">
        <f t="shared" si="120"/>
        <v>0</v>
      </c>
    </row>
    <row r="449" spans="1:17" ht="15" customHeight="1" x14ac:dyDescent="0.2">
      <c r="B449" s="528" t="str">
        <f>CONCATENATE("Leistungsentgelt ",$B$432)</f>
        <v>Leistungsentgelt Jahr</v>
      </c>
      <c r="C449" s="529"/>
      <c r="D449" s="530"/>
      <c r="E449" s="38">
        <v>0</v>
      </c>
      <c r="F449" s="39"/>
      <c r="G449" s="39"/>
      <c r="H449" s="39"/>
      <c r="I449" s="40">
        <f t="shared" si="119"/>
        <v>0</v>
      </c>
      <c r="J449" s="21">
        <f t="shared" si="121"/>
        <v>0</v>
      </c>
      <c r="K449" s="21">
        <f t="shared" si="122"/>
        <v>0</v>
      </c>
      <c r="L449" s="21">
        <f t="shared" si="123"/>
        <v>0</v>
      </c>
      <c r="M449" s="21">
        <f t="shared" si="124"/>
        <v>0</v>
      </c>
      <c r="N449" s="22">
        <f>ROUND($I449*$O$377,2)</f>
        <v>0</v>
      </c>
      <c r="O449" s="46">
        <f t="shared" si="120"/>
        <v>0</v>
      </c>
    </row>
    <row r="450" spans="1:17" ht="15" customHeight="1" thickBot="1" x14ac:dyDescent="0.25">
      <c r="B450" s="531" t="str">
        <f>CONCATENATE("gesamt ",$B$432)</f>
        <v>gesamt Jahr</v>
      </c>
      <c r="C450" s="532"/>
      <c r="D450" s="533"/>
      <c r="E450" s="23">
        <f t="shared" ref="E450:N450" si="126">SUM(E436:E449)</f>
        <v>0</v>
      </c>
      <c r="F450" s="24">
        <f t="shared" si="126"/>
        <v>0</v>
      </c>
      <c r="G450" s="24">
        <f t="shared" si="126"/>
        <v>0</v>
      </c>
      <c r="H450" s="24">
        <f t="shared" si="126"/>
        <v>0</v>
      </c>
      <c r="I450" s="24">
        <f t="shared" si="126"/>
        <v>0</v>
      </c>
      <c r="J450" s="24">
        <f t="shared" si="126"/>
        <v>0</v>
      </c>
      <c r="K450" s="24">
        <f t="shared" si="126"/>
        <v>0</v>
      </c>
      <c r="L450" s="24">
        <f t="shared" si="126"/>
        <v>0</v>
      </c>
      <c r="M450" s="24">
        <f t="shared" si="126"/>
        <v>0</v>
      </c>
      <c r="N450" s="44">
        <f t="shared" si="126"/>
        <v>0</v>
      </c>
      <c r="O450" s="49">
        <f>SUM(E450:H450)+SUM(J450:N450)</f>
        <v>0</v>
      </c>
    </row>
    <row r="451" spans="1:17" ht="15" customHeight="1" x14ac:dyDescent="0.2">
      <c r="B451" s="11" t="s">
        <v>284</v>
      </c>
      <c r="C451" s="261"/>
      <c r="D451" s="261"/>
      <c r="E451" s="261"/>
      <c r="G451" s="261"/>
      <c r="H451" s="261"/>
      <c r="I451" s="261"/>
      <c r="J451" s="261"/>
      <c r="K451" s="261"/>
      <c r="L451" s="541" t="str">
        <f>CONCATENATE("Berufsgenossenschaft ",$B$432)</f>
        <v>Berufsgenossenschaft Jahr</v>
      </c>
      <c r="M451" s="542"/>
      <c r="N451" s="543"/>
      <c r="O451" s="47">
        <v>0</v>
      </c>
    </row>
    <row r="452" spans="1:17" ht="15" customHeight="1" thickBot="1" x14ac:dyDescent="0.25">
      <c r="B452" s="11" t="s">
        <v>281</v>
      </c>
      <c r="C452" s="261"/>
      <c r="D452" s="261"/>
      <c r="E452" s="261"/>
      <c r="F452" s="261"/>
      <c r="G452" s="261"/>
      <c r="H452" s="11" t="s">
        <v>282</v>
      </c>
      <c r="I452" s="261"/>
      <c r="J452" s="261"/>
      <c r="K452" s="261"/>
      <c r="L452" s="544" t="str">
        <f>CONCATENATE("Personalausgaben ",$B$432)</f>
        <v>Personalausgaben Jahr</v>
      </c>
      <c r="M452" s="545"/>
      <c r="N452" s="546"/>
      <c r="O452" s="48">
        <f>SUM(O450:O451)</f>
        <v>0</v>
      </c>
    </row>
    <row r="453" spans="1:17" ht="15" customHeight="1" thickBot="1" x14ac:dyDescent="0.25">
      <c r="A453" s="13"/>
      <c r="B453" s="534" t="s">
        <v>81</v>
      </c>
      <c r="C453" s="535"/>
      <c r="D453" s="535"/>
      <c r="E453" s="535"/>
      <c r="F453" s="535"/>
      <c r="G453" s="535"/>
      <c r="H453" s="535"/>
      <c r="I453" s="536" t="str">
        <f>IF(E457&lt;&gt;0,E457,"")</f>
        <v>MA 6</v>
      </c>
      <c r="J453" s="536"/>
      <c r="K453" s="536"/>
      <c r="L453" s="536"/>
      <c r="M453" s="536"/>
      <c r="N453" s="536"/>
      <c r="O453" s="537"/>
      <c r="P453" s="17"/>
      <c r="Q453" s="13"/>
    </row>
    <row r="454" spans="1:17" ht="15" customHeight="1" x14ac:dyDescent="0.2">
      <c r="A454" s="13"/>
      <c r="B454" s="570" t="s">
        <v>283</v>
      </c>
      <c r="C454" s="571"/>
      <c r="D454" s="571"/>
      <c r="E454" s="571"/>
      <c r="F454" s="571"/>
      <c r="G454" s="571"/>
      <c r="H454" s="571"/>
      <c r="I454" s="571"/>
      <c r="J454" s="571"/>
      <c r="K454" s="571"/>
      <c r="L454" s="571"/>
      <c r="M454" s="571"/>
      <c r="N454" s="571"/>
      <c r="O454" s="572"/>
      <c r="P454" s="18"/>
      <c r="Q454" s="13"/>
    </row>
    <row r="455" spans="1:17" ht="15" customHeight="1" thickBot="1" x14ac:dyDescent="0.25">
      <c r="A455" s="13"/>
      <c r="B455" s="573" t="s">
        <v>132</v>
      </c>
      <c r="C455" s="574"/>
      <c r="D455" s="574"/>
      <c r="E455" s="574"/>
      <c r="F455" s="574"/>
      <c r="G455" s="574"/>
      <c r="H455" s="574"/>
      <c r="I455" s="574"/>
      <c r="J455" s="574"/>
      <c r="K455" s="574"/>
      <c r="L455" s="574"/>
      <c r="M455" s="574"/>
      <c r="N455" s="574"/>
      <c r="O455" s="575"/>
      <c r="P455" s="18"/>
      <c r="Q455" s="13"/>
    </row>
    <row r="456" spans="1:17" ht="15" customHeight="1" thickBot="1" x14ac:dyDescent="0.25">
      <c r="A456" s="13"/>
      <c r="B456" s="13"/>
      <c r="C456" s="13"/>
      <c r="D456" s="13"/>
      <c r="E456" s="13"/>
      <c r="F456" s="13"/>
      <c r="G456" s="13"/>
      <c r="H456" s="13"/>
      <c r="I456" s="13"/>
      <c r="J456" s="13"/>
      <c r="K456" s="13"/>
      <c r="L456" s="13"/>
      <c r="M456" s="13"/>
      <c r="N456" s="13"/>
      <c r="O456" s="13"/>
      <c r="P456" s="14"/>
      <c r="Q456" s="13"/>
    </row>
    <row r="457" spans="1:17" ht="15" customHeight="1" x14ac:dyDescent="0.2">
      <c r="A457" s="13"/>
      <c r="B457" s="586" t="s">
        <v>82</v>
      </c>
      <c r="C457" s="587"/>
      <c r="D457" s="588"/>
      <c r="E457" s="582" t="s">
        <v>197</v>
      </c>
      <c r="F457" s="583"/>
      <c r="G457" s="583"/>
      <c r="H457" s="584"/>
      <c r="I457" s="589" t="s">
        <v>85</v>
      </c>
      <c r="J457" s="590"/>
      <c r="K457" s="591"/>
      <c r="L457" s="552"/>
      <c r="M457" s="595"/>
      <c r="N457" s="595"/>
      <c r="O457" s="553"/>
      <c r="P457" s="15"/>
      <c r="Q457" s="13"/>
    </row>
    <row r="458" spans="1:17" ht="15" customHeight="1" x14ac:dyDescent="0.2">
      <c r="A458" s="13"/>
      <c r="B458" s="579" t="s">
        <v>83</v>
      </c>
      <c r="C458" s="580"/>
      <c r="D458" s="581"/>
      <c r="E458" s="558"/>
      <c r="F458" s="559"/>
      <c r="G458" s="559"/>
      <c r="H458" s="560"/>
      <c r="I458" s="592"/>
      <c r="J458" s="593"/>
      <c r="K458" s="594"/>
      <c r="L458" s="596"/>
      <c r="M458" s="597"/>
      <c r="N458" s="597"/>
      <c r="O458" s="598"/>
      <c r="P458" s="15"/>
      <c r="Q458" s="13"/>
    </row>
    <row r="459" spans="1:17" ht="15" customHeight="1" thickBot="1" x14ac:dyDescent="0.25">
      <c r="A459" s="13"/>
      <c r="B459" s="576" t="s">
        <v>84</v>
      </c>
      <c r="C459" s="577"/>
      <c r="D459" s="578"/>
      <c r="E459" s="585"/>
      <c r="F459" s="574"/>
      <c r="G459" s="574"/>
      <c r="H459" s="575"/>
      <c r="I459" s="561" t="s">
        <v>86</v>
      </c>
      <c r="J459" s="562"/>
      <c r="K459" s="563"/>
      <c r="L459" s="564"/>
      <c r="M459" s="565"/>
      <c r="N459" s="565"/>
      <c r="O459" s="566"/>
      <c r="P459" s="15"/>
      <c r="Q459" s="13"/>
    </row>
    <row r="460" spans="1:17" ht="15" customHeight="1" thickBot="1" x14ac:dyDescent="0.25">
      <c r="A460" s="13"/>
      <c r="B460" s="13"/>
      <c r="C460" s="13"/>
      <c r="D460" s="13"/>
      <c r="E460" s="13"/>
      <c r="F460" s="13"/>
      <c r="G460" s="13"/>
      <c r="H460" s="13"/>
      <c r="I460" s="13"/>
      <c r="J460" s="13"/>
      <c r="K460" s="13"/>
      <c r="L460" s="13"/>
      <c r="M460" s="13"/>
      <c r="N460" s="13"/>
      <c r="O460" s="13"/>
      <c r="P460" s="14"/>
      <c r="Q460" s="13"/>
    </row>
    <row r="461" spans="1:17" ht="15" customHeight="1" thickBot="1" x14ac:dyDescent="0.25">
      <c r="A461" s="13"/>
      <c r="B461" s="567" t="s">
        <v>96</v>
      </c>
      <c r="C461" s="568"/>
      <c r="D461" s="569"/>
      <c r="E461" s="599"/>
      <c r="F461" s="600"/>
      <c r="G461" s="600"/>
      <c r="H461" s="600"/>
      <c r="I461" s="600"/>
      <c r="J461" s="600"/>
      <c r="K461" s="601"/>
      <c r="L461" s="13"/>
      <c r="M461" s="603" t="s">
        <v>87</v>
      </c>
      <c r="N461" s="604"/>
      <c r="O461" s="12">
        <f>SUM(O462:O465)</f>
        <v>0.19600000000000001</v>
      </c>
      <c r="P461" s="15"/>
      <c r="Q461" s="13"/>
    </row>
    <row r="462" spans="1:17" ht="15" customHeight="1" thickBot="1" x14ac:dyDescent="0.25">
      <c r="A462" s="13"/>
      <c r="B462" s="611" t="s">
        <v>265</v>
      </c>
      <c r="C462" s="612"/>
      <c r="D462" s="612"/>
      <c r="E462" s="612"/>
      <c r="F462" s="612"/>
      <c r="G462" s="612"/>
      <c r="H462" s="612"/>
      <c r="I462" s="612"/>
      <c r="J462" s="613"/>
      <c r="K462" s="116">
        <v>0</v>
      </c>
      <c r="L462" s="13"/>
      <c r="M462" s="605" t="s">
        <v>88</v>
      </c>
      <c r="N462" s="606"/>
      <c r="O462" s="145">
        <v>7.2999999999999995E-2</v>
      </c>
      <c r="P462" s="15"/>
      <c r="Q462" s="13"/>
    </row>
    <row r="463" spans="1:17" ht="15" customHeight="1" thickBot="1" x14ac:dyDescent="0.25">
      <c r="A463" s="13"/>
      <c r="L463" s="13"/>
      <c r="M463" s="607" t="s">
        <v>89</v>
      </c>
      <c r="N463" s="608"/>
      <c r="O463" s="25">
        <v>1.7000000000000001E-2</v>
      </c>
      <c r="P463" s="15"/>
      <c r="Q463" s="13"/>
    </row>
    <row r="464" spans="1:17" ht="15" customHeight="1" thickBot="1" x14ac:dyDescent="0.25">
      <c r="A464" s="13"/>
      <c r="B464" s="567" t="s">
        <v>97</v>
      </c>
      <c r="C464" s="568"/>
      <c r="D464" s="569"/>
      <c r="E464" s="27"/>
      <c r="F464" s="27"/>
      <c r="G464" s="27"/>
      <c r="H464" s="27"/>
      <c r="I464" s="27"/>
      <c r="J464" s="27"/>
      <c r="K464" s="28"/>
      <c r="L464" s="13"/>
      <c r="M464" s="607" t="s">
        <v>90</v>
      </c>
      <c r="N464" s="608"/>
      <c r="O464" s="245">
        <v>1.2999999999999999E-2</v>
      </c>
      <c r="P464" s="15"/>
      <c r="Q464" s="13"/>
    </row>
    <row r="465" spans="1:17" ht="15" customHeight="1" thickBot="1" x14ac:dyDescent="0.25">
      <c r="A465" s="13"/>
      <c r="B465" s="237" t="s">
        <v>100</v>
      </c>
      <c r="C465" s="238"/>
      <c r="D465" s="239"/>
      <c r="E465" s="29"/>
      <c r="F465" s="29"/>
      <c r="G465" s="29"/>
      <c r="H465" s="29"/>
      <c r="I465" s="29"/>
      <c r="J465" s="29"/>
      <c r="K465" s="30"/>
      <c r="L465" s="13"/>
      <c r="M465" s="609" t="s">
        <v>91</v>
      </c>
      <c r="N465" s="610"/>
      <c r="O465" s="246">
        <v>9.2999999999999999E-2</v>
      </c>
      <c r="P465" s="15"/>
      <c r="Q465" s="13"/>
    </row>
    <row r="466" spans="1:17" ht="15" customHeight="1" thickBot="1" x14ac:dyDescent="0.25">
      <c r="A466" s="13"/>
      <c r="B466" s="228" t="s">
        <v>98</v>
      </c>
      <c r="C466" s="229"/>
      <c r="D466" s="230"/>
      <c r="E466" s="31"/>
      <c r="F466" s="31"/>
      <c r="G466" s="31"/>
      <c r="H466" s="31"/>
      <c r="I466" s="31"/>
      <c r="J466" s="31"/>
      <c r="K466" s="32"/>
      <c r="L466" s="13"/>
      <c r="M466" s="603" t="s">
        <v>165</v>
      </c>
      <c r="N466" s="604"/>
      <c r="O466" s="12">
        <f>SUM(O467:O470)</f>
        <v>5.9999999999999995E-4</v>
      </c>
      <c r="P466" s="15"/>
      <c r="Q466" s="13"/>
    </row>
    <row r="467" spans="1:17" ht="15" customHeight="1" thickBot="1" x14ac:dyDescent="0.25">
      <c r="A467" s="13"/>
      <c r="B467" s="231" t="s">
        <v>99</v>
      </c>
      <c r="C467" s="232"/>
      <c r="D467" s="233"/>
      <c r="E467" s="33">
        <v>1000</v>
      </c>
      <c r="F467" s="33"/>
      <c r="G467" s="33"/>
      <c r="H467" s="33"/>
      <c r="I467" s="33"/>
      <c r="J467" s="33"/>
      <c r="K467" s="34"/>
      <c r="L467" s="13"/>
      <c r="M467" s="112" t="s">
        <v>92</v>
      </c>
      <c r="N467" s="113"/>
      <c r="O467" s="111">
        <v>5.9999999999999995E-4</v>
      </c>
      <c r="P467" s="15"/>
      <c r="Q467" s="13"/>
    </row>
    <row r="468" spans="1:17" ht="15" customHeight="1" thickBot="1" x14ac:dyDescent="0.25">
      <c r="A468" s="13"/>
      <c r="B468" s="234" t="s">
        <v>202</v>
      </c>
      <c r="C468" s="235"/>
      <c r="D468" s="235"/>
      <c r="E468" s="235"/>
      <c r="F468" s="235"/>
      <c r="G468" s="235"/>
      <c r="H468" s="235"/>
      <c r="I468" s="235"/>
      <c r="J468" s="235"/>
      <c r="K468" s="236"/>
      <c r="L468" s="13"/>
      <c r="M468" s="225" t="s">
        <v>93</v>
      </c>
      <c r="N468" s="226"/>
      <c r="O468" s="111">
        <v>0</v>
      </c>
      <c r="P468" s="15"/>
      <c r="Q468" s="13"/>
    </row>
    <row r="469" spans="1:17" ht="15" customHeight="1" x14ac:dyDescent="0.2">
      <c r="A469" s="13"/>
      <c r="B469" s="237" t="s">
        <v>100</v>
      </c>
      <c r="C469" s="238"/>
      <c r="D469" s="239"/>
      <c r="E469" s="29"/>
      <c r="F469" s="29"/>
      <c r="G469" s="29"/>
      <c r="H469" s="29"/>
      <c r="I469" s="29"/>
      <c r="J469" s="29"/>
      <c r="K469" s="30"/>
      <c r="L469" s="13"/>
      <c r="M469" s="547" t="s">
        <v>94</v>
      </c>
      <c r="N469" s="548"/>
      <c r="O469" s="25">
        <v>0</v>
      </c>
      <c r="P469" s="15"/>
      <c r="Q469" s="13"/>
    </row>
    <row r="470" spans="1:17" ht="15" customHeight="1" thickBot="1" x14ac:dyDescent="0.25">
      <c r="A470" s="13"/>
      <c r="B470" s="228" t="s">
        <v>98</v>
      </c>
      <c r="C470" s="229"/>
      <c r="D470" s="230"/>
      <c r="E470" s="31"/>
      <c r="F470" s="31"/>
      <c r="G470" s="31"/>
      <c r="H470" s="31"/>
      <c r="I470" s="31"/>
      <c r="J470" s="31"/>
      <c r="K470" s="32"/>
      <c r="L470" s="13"/>
      <c r="M470" s="504" t="s">
        <v>166</v>
      </c>
      <c r="N470" s="505"/>
      <c r="O470" s="26">
        <v>0</v>
      </c>
      <c r="P470" s="14"/>
      <c r="Q470" s="13"/>
    </row>
    <row r="471" spans="1:17" ht="15" customHeight="1" thickBot="1" x14ac:dyDescent="0.25">
      <c r="A471" s="13"/>
      <c r="B471" s="231" t="s">
        <v>99</v>
      </c>
      <c r="C471" s="232"/>
      <c r="D471" s="233"/>
      <c r="E471" s="33"/>
      <c r="F471" s="33"/>
      <c r="G471" s="33"/>
      <c r="H471" s="33"/>
      <c r="I471" s="33"/>
      <c r="J471" s="33"/>
      <c r="K471" s="34"/>
      <c r="L471" s="13"/>
      <c r="M471" s="13"/>
      <c r="N471" s="13"/>
      <c r="O471" s="13"/>
      <c r="P471" s="14"/>
      <c r="Q471" s="13"/>
    </row>
    <row r="472" spans="1:17" ht="15" customHeight="1" thickBot="1" x14ac:dyDescent="0.25">
      <c r="A472" s="13"/>
      <c r="L472" s="13"/>
      <c r="M472" s="549" t="s">
        <v>95</v>
      </c>
      <c r="N472" s="552"/>
      <c r="O472" s="553"/>
      <c r="P472" s="15"/>
      <c r="Q472" s="13"/>
    </row>
    <row r="473" spans="1:17" ht="15" customHeight="1" thickBot="1" x14ac:dyDescent="0.25">
      <c r="A473" s="13"/>
      <c r="B473" s="567" t="s">
        <v>97</v>
      </c>
      <c r="C473" s="568"/>
      <c r="D473" s="569"/>
      <c r="E473" s="27"/>
      <c r="F473" s="27"/>
      <c r="G473" s="27"/>
      <c r="H473" s="27"/>
      <c r="I473" s="27"/>
      <c r="J473" s="27"/>
      <c r="K473" s="28"/>
      <c r="L473" s="13"/>
      <c r="M473" s="550"/>
      <c r="N473" s="554"/>
      <c r="O473" s="555"/>
      <c r="P473" s="15"/>
      <c r="Q473" s="13"/>
    </row>
    <row r="474" spans="1:17" ht="15" customHeight="1" x14ac:dyDescent="0.2">
      <c r="A474" s="13"/>
      <c r="B474" s="250" t="s">
        <v>176</v>
      </c>
      <c r="C474" s="247"/>
      <c r="D474" s="247"/>
      <c r="E474" s="248">
        <v>0</v>
      </c>
      <c r="F474" s="248">
        <v>0</v>
      </c>
      <c r="G474" s="248">
        <v>0</v>
      </c>
      <c r="H474" s="248">
        <v>0</v>
      </c>
      <c r="I474" s="248">
        <v>0</v>
      </c>
      <c r="J474" s="248">
        <v>0</v>
      </c>
      <c r="K474" s="249">
        <v>0</v>
      </c>
      <c r="L474" s="13"/>
      <c r="M474" s="550"/>
      <c r="N474" s="554"/>
      <c r="O474" s="555"/>
      <c r="P474" s="15"/>
      <c r="Q474" s="13"/>
    </row>
    <row r="475" spans="1:17" ht="15" customHeight="1" thickBot="1" x14ac:dyDescent="0.25">
      <c r="A475" s="13"/>
      <c r="B475" s="240" t="s">
        <v>177</v>
      </c>
      <c r="C475" s="232"/>
      <c r="D475" s="233"/>
      <c r="E475" s="115">
        <v>0</v>
      </c>
      <c r="F475" s="115">
        <v>0</v>
      </c>
      <c r="G475" s="115">
        <v>0</v>
      </c>
      <c r="H475" s="115">
        <v>0</v>
      </c>
      <c r="I475" s="115">
        <v>0</v>
      </c>
      <c r="J475" s="115">
        <v>0</v>
      </c>
      <c r="K475" s="116">
        <v>0</v>
      </c>
      <c r="L475" s="13"/>
      <c r="M475" s="551"/>
      <c r="N475" s="556"/>
      <c r="O475" s="557"/>
      <c r="P475" s="15"/>
      <c r="Q475" s="13"/>
    </row>
    <row r="476" spans="1:17" ht="15" customHeight="1" thickBot="1" x14ac:dyDescent="0.25">
      <c r="A476" s="13"/>
      <c r="B476" s="13"/>
      <c r="C476" s="13"/>
      <c r="D476" s="13"/>
      <c r="E476" s="13"/>
      <c r="F476" s="13"/>
      <c r="G476" s="13"/>
      <c r="H476" s="13"/>
      <c r="I476" s="13"/>
      <c r="J476" s="13"/>
      <c r="K476" s="13"/>
      <c r="L476" s="13"/>
      <c r="M476" s="13"/>
      <c r="N476" s="13"/>
      <c r="O476" s="13"/>
      <c r="P476" s="14"/>
      <c r="Q476" s="13"/>
    </row>
    <row r="477" spans="1:17" ht="15" customHeight="1" x14ac:dyDescent="0.2">
      <c r="A477" s="13"/>
      <c r="B477" s="506">
        <v>2024</v>
      </c>
      <c r="C477" s="507"/>
      <c r="D477" s="507"/>
      <c r="E477" s="507"/>
      <c r="F477" s="507"/>
      <c r="G477" s="507"/>
      <c r="H477" s="507"/>
      <c r="I477" s="507"/>
      <c r="J477" s="507"/>
      <c r="K477" s="507"/>
      <c r="L477" s="507"/>
      <c r="M477" s="507"/>
      <c r="N477" s="507"/>
      <c r="O477" s="508"/>
      <c r="P477" s="14"/>
      <c r="Q477" s="13"/>
    </row>
    <row r="478" spans="1:17" ht="15" customHeight="1" thickBot="1" x14ac:dyDescent="0.25">
      <c r="A478" s="13"/>
      <c r="B478" s="509"/>
      <c r="C478" s="510"/>
      <c r="D478" s="510"/>
      <c r="E478" s="510"/>
      <c r="F478" s="510"/>
      <c r="G478" s="510"/>
      <c r="H478" s="510"/>
      <c r="I478" s="510"/>
      <c r="J478" s="510"/>
      <c r="K478" s="510"/>
      <c r="L478" s="510"/>
      <c r="M478" s="510"/>
      <c r="N478" s="510"/>
      <c r="O478" s="511"/>
      <c r="P478" s="14"/>
      <c r="Q478" s="13"/>
    </row>
    <row r="479" spans="1:17" ht="15" customHeight="1" thickBot="1" x14ac:dyDescent="0.25">
      <c r="A479" s="13"/>
      <c r="B479" s="512" t="s">
        <v>106</v>
      </c>
      <c r="C479" s="513"/>
      <c r="D479" s="514"/>
      <c r="E479" s="518" t="s">
        <v>105</v>
      </c>
      <c r="F479" s="518" t="s">
        <v>278</v>
      </c>
      <c r="G479" s="518" t="s">
        <v>279</v>
      </c>
      <c r="H479" s="520" t="s">
        <v>280</v>
      </c>
      <c r="I479" s="522" t="s">
        <v>107</v>
      </c>
      <c r="J479" s="524" t="s">
        <v>87</v>
      </c>
      <c r="K479" s="525"/>
      <c r="L479" s="525"/>
      <c r="M479" s="525"/>
      <c r="N479" s="525"/>
      <c r="O479" s="526" t="s">
        <v>66</v>
      </c>
      <c r="P479" s="14"/>
      <c r="Q479" s="13"/>
    </row>
    <row r="480" spans="1:17" ht="15" customHeight="1" thickBot="1" x14ac:dyDescent="0.25">
      <c r="A480" s="13"/>
      <c r="B480" s="515"/>
      <c r="C480" s="516"/>
      <c r="D480" s="517"/>
      <c r="E480" s="519"/>
      <c r="F480" s="519"/>
      <c r="G480" s="519"/>
      <c r="H480" s="521"/>
      <c r="I480" s="523"/>
      <c r="J480" s="10" t="s">
        <v>101</v>
      </c>
      <c r="K480" s="10" t="s">
        <v>102</v>
      </c>
      <c r="L480" s="10" t="s">
        <v>103</v>
      </c>
      <c r="M480" s="10" t="s">
        <v>104</v>
      </c>
      <c r="N480" s="41" t="s">
        <v>165</v>
      </c>
      <c r="O480" s="527"/>
      <c r="P480" s="16"/>
      <c r="Q480" s="13"/>
    </row>
    <row r="481" spans="1:17" ht="15" customHeight="1" x14ac:dyDescent="0.2">
      <c r="A481" s="13"/>
      <c r="B481" s="614" t="str">
        <f>CONCATENATE("Januar ",$B$477)</f>
        <v>Januar 2024</v>
      </c>
      <c r="C481" s="615"/>
      <c r="D481" s="616"/>
      <c r="E481" s="35">
        <f>E467</f>
        <v>1000</v>
      </c>
      <c r="F481" s="36"/>
      <c r="G481" s="36"/>
      <c r="H481" s="36"/>
      <c r="I481" s="37">
        <f t="shared" ref="I481:I494" si="127">SUM(E481:H481)</f>
        <v>1000</v>
      </c>
      <c r="J481" s="19">
        <f t="shared" ref="J481:J494" si="128">ROUND($I481*$O$12,2)</f>
        <v>73</v>
      </c>
      <c r="K481" s="19">
        <f t="shared" ref="K481:K494" si="129">ROUND($I481*$O$13,2)</f>
        <v>17</v>
      </c>
      <c r="L481" s="19">
        <f t="shared" ref="L481:L494" si="130">ROUND($I481*$O$14,2)</f>
        <v>13</v>
      </c>
      <c r="M481" s="19">
        <f t="shared" ref="M481:M494" si="131">ROUND($I481*$O$15,2)</f>
        <v>93</v>
      </c>
      <c r="N481" s="42">
        <f t="shared" ref="N481:N491" si="132">ROUND($I481*$O$17,2)+ROUND($I481*$O$18,2)+ROUND($I481*$O$19,2)+ROUND($I481*$O$20,2)</f>
        <v>0.6</v>
      </c>
      <c r="O481" s="45">
        <f t="shared" ref="O481:O495" si="133">SUM(E481:H481)+SUM(J481:N481)</f>
        <v>1196.5999999999999</v>
      </c>
      <c r="P481" s="14"/>
      <c r="Q481" s="13"/>
    </row>
    <row r="482" spans="1:17" ht="15" customHeight="1" x14ac:dyDescent="0.2">
      <c r="A482" s="13"/>
      <c r="B482" s="528" t="str">
        <f>CONCATENATE("Februar ",$B$477)</f>
        <v>Februar 2024</v>
      </c>
      <c r="C482" s="529"/>
      <c r="D482" s="530"/>
      <c r="E482" s="38">
        <v>0</v>
      </c>
      <c r="F482" s="39"/>
      <c r="G482" s="39"/>
      <c r="H482" s="39"/>
      <c r="I482" s="40">
        <f t="shared" si="127"/>
        <v>0</v>
      </c>
      <c r="J482" s="21">
        <f t="shared" si="128"/>
        <v>0</v>
      </c>
      <c r="K482" s="21">
        <f t="shared" si="129"/>
        <v>0</v>
      </c>
      <c r="L482" s="21">
        <f t="shared" si="130"/>
        <v>0</v>
      </c>
      <c r="M482" s="21">
        <f t="shared" si="131"/>
        <v>0</v>
      </c>
      <c r="N482" s="43">
        <f t="shared" si="132"/>
        <v>0</v>
      </c>
      <c r="O482" s="46">
        <f t="shared" si="133"/>
        <v>0</v>
      </c>
      <c r="P482" s="14"/>
      <c r="Q482" s="13"/>
    </row>
    <row r="483" spans="1:17" ht="15" customHeight="1" x14ac:dyDescent="0.2">
      <c r="A483" s="13"/>
      <c r="B483" s="528" t="str">
        <f>CONCATENATE("März ",$B$477)</f>
        <v>März 2024</v>
      </c>
      <c r="C483" s="529"/>
      <c r="D483" s="530"/>
      <c r="E483" s="38">
        <v>0</v>
      </c>
      <c r="F483" s="39"/>
      <c r="G483" s="39"/>
      <c r="H483" s="39"/>
      <c r="I483" s="40">
        <f t="shared" si="127"/>
        <v>0</v>
      </c>
      <c r="J483" s="21">
        <f t="shared" si="128"/>
        <v>0</v>
      </c>
      <c r="K483" s="21">
        <f t="shared" si="129"/>
        <v>0</v>
      </c>
      <c r="L483" s="21">
        <f t="shared" si="130"/>
        <v>0</v>
      </c>
      <c r="M483" s="21">
        <f t="shared" si="131"/>
        <v>0</v>
      </c>
      <c r="N483" s="43">
        <f t="shared" si="132"/>
        <v>0</v>
      </c>
      <c r="O483" s="46">
        <f t="shared" si="133"/>
        <v>0</v>
      </c>
      <c r="P483" s="14"/>
      <c r="Q483" s="13"/>
    </row>
    <row r="484" spans="1:17" ht="15" customHeight="1" x14ac:dyDescent="0.2">
      <c r="A484" s="13"/>
      <c r="B484" s="528" t="str">
        <f>CONCATENATE("April ",$B$477)</f>
        <v>April 2024</v>
      </c>
      <c r="C484" s="529"/>
      <c r="D484" s="530"/>
      <c r="E484" s="38">
        <v>0</v>
      </c>
      <c r="F484" s="39"/>
      <c r="G484" s="39"/>
      <c r="H484" s="39"/>
      <c r="I484" s="40">
        <f t="shared" si="127"/>
        <v>0</v>
      </c>
      <c r="J484" s="21">
        <f t="shared" si="128"/>
        <v>0</v>
      </c>
      <c r="K484" s="21">
        <f t="shared" si="129"/>
        <v>0</v>
      </c>
      <c r="L484" s="21">
        <f t="shared" si="130"/>
        <v>0</v>
      </c>
      <c r="M484" s="21">
        <f t="shared" si="131"/>
        <v>0</v>
      </c>
      <c r="N484" s="43">
        <f t="shared" si="132"/>
        <v>0</v>
      </c>
      <c r="O484" s="46">
        <f t="shared" si="133"/>
        <v>0</v>
      </c>
      <c r="P484" s="14"/>
      <c r="Q484" s="13"/>
    </row>
    <row r="485" spans="1:17" ht="15" customHeight="1" x14ac:dyDescent="0.2">
      <c r="A485" s="13"/>
      <c r="B485" s="528" t="str">
        <f>CONCATENATE("Mai ",$B$477)</f>
        <v>Mai 2024</v>
      </c>
      <c r="C485" s="529"/>
      <c r="D485" s="530"/>
      <c r="E485" s="38">
        <v>0</v>
      </c>
      <c r="F485" s="39"/>
      <c r="G485" s="39"/>
      <c r="H485" s="39"/>
      <c r="I485" s="40">
        <f t="shared" si="127"/>
        <v>0</v>
      </c>
      <c r="J485" s="21">
        <f t="shared" si="128"/>
        <v>0</v>
      </c>
      <c r="K485" s="21">
        <f t="shared" si="129"/>
        <v>0</v>
      </c>
      <c r="L485" s="21">
        <f t="shared" si="130"/>
        <v>0</v>
      </c>
      <c r="M485" s="21">
        <f t="shared" si="131"/>
        <v>0</v>
      </c>
      <c r="N485" s="43">
        <f t="shared" si="132"/>
        <v>0</v>
      </c>
      <c r="O485" s="46">
        <f t="shared" si="133"/>
        <v>0</v>
      </c>
      <c r="P485" s="14"/>
      <c r="Q485" s="13"/>
    </row>
    <row r="486" spans="1:17" ht="15" customHeight="1" x14ac:dyDescent="0.2">
      <c r="A486" s="13"/>
      <c r="B486" s="528" t="str">
        <f>CONCATENATE("Juni ",$B$477)</f>
        <v>Juni 2024</v>
      </c>
      <c r="C486" s="529"/>
      <c r="D486" s="530"/>
      <c r="E486" s="38">
        <v>0</v>
      </c>
      <c r="F486" s="39"/>
      <c r="G486" s="39"/>
      <c r="H486" s="39"/>
      <c r="I486" s="40">
        <f t="shared" si="127"/>
        <v>0</v>
      </c>
      <c r="J486" s="21">
        <f t="shared" si="128"/>
        <v>0</v>
      </c>
      <c r="K486" s="21">
        <f t="shared" si="129"/>
        <v>0</v>
      </c>
      <c r="L486" s="21">
        <f t="shared" si="130"/>
        <v>0</v>
      </c>
      <c r="M486" s="21">
        <f t="shared" si="131"/>
        <v>0</v>
      </c>
      <c r="N486" s="43">
        <f t="shared" si="132"/>
        <v>0</v>
      </c>
      <c r="O486" s="46">
        <f t="shared" si="133"/>
        <v>0</v>
      </c>
      <c r="P486" s="14"/>
      <c r="Q486" s="13"/>
    </row>
    <row r="487" spans="1:17" ht="15" customHeight="1" x14ac:dyDescent="0.2">
      <c r="A487" s="13"/>
      <c r="B487" s="528" t="str">
        <f>CONCATENATE("Juli ",$B$477)</f>
        <v>Juli 2024</v>
      </c>
      <c r="C487" s="529"/>
      <c r="D487" s="530"/>
      <c r="E487" s="38">
        <v>0</v>
      </c>
      <c r="F487" s="39"/>
      <c r="G487" s="39"/>
      <c r="H487" s="39"/>
      <c r="I487" s="40">
        <f t="shared" si="127"/>
        <v>0</v>
      </c>
      <c r="J487" s="21">
        <f t="shared" si="128"/>
        <v>0</v>
      </c>
      <c r="K487" s="21">
        <f t="shared" si="129"/>
        <v>0</v>
      </c>
      <c r="L487" s="21">
        <f t="shared" si="130"/>
        <v>0</v>
      </c>
      <c r="M487" s="21">
        <f t="shared" si="131"/>
        <v>0</v>
      </c>
      <c r="N487" s="43">
        <f t="shared" si="132"/>
        <v>0</v>
      </c>
      <c r="O487" s="46">
        <f t="shared" si="133"/>
        <v>0</v>
      </c>
      <c r="P487" s="14"/>
      <c r="Q487" s="13"/>
    </row>
    <row r="488" spans="1:17" ht="15" customHeight="1" x14ac:dyDescent="0.2">
      <c r="A488" s="13"/>
      <c r="B488" s="528" t="str">
        <f>CONCATENATE("August ",$B$477)</f>
        <v>August 2024</v>
      </c>
      <c r="C488" s="529"/>
      <c r="D488" s="530"/>
      <c r="E488" s="38">
        <v>0</v>
      </c>
      <c r="F488" s="39"/>
      <c r="G488" s="39"/>
      <c r="H488" s="39"/>
      <c r="I488" s="40">
        <f t="shared" si="127"/>
        <v>0</v>
      </c>
      <c r="J488" s="21">
        <f t="shared" si="128"/>
        <v>0</v>
      </c>
      <c r="K488" s="21">
        <f t="shared" si="129"/>
        <v>0</v>
      </c>
      <c r="L488" s="21">
        <f t="shared" si="130"/>
        <v>0</v>
      </c>
      <c r="M488" s="21">
        <f t="shared" si="131"/>
        <v>0</v>
      </c>
      <c r="N488" s="43">
        <f t="shared" si="132"/>
        <v>0</v>
      </c>
      <c r="O488" s="46">
        <f t="shared" si="133"/>
        <v>0</v>
      </c>
      <c r="P488" s="14"/>
      <c r="Q488" s="13"/>
    </row>
    <row r="489" spans="1:17" ht="15" customHeight="1" x14ac:dyDescent="0.2">
      <c r="A489" s="13"/>
      <c r="B489" s="528" t="str">
        <f>CONCATENATE("September ",$B$477)</f>
        <v>September 2024</v>
      </c>
      <c r="C489" s="529"/>
      <c r="D489" s="530"/>
      <c r="E489" s="38">
        <v>0</v>
      </c>
      <c r="F489" s="39"/>
      <c r="G489" s="39"/>
      <c r="H489" s="39"/>
      <c r="I489" s="40">
        <f t="shared" si="127"/>
        <v>0</v>
      </c>
      <c r="J489" s="21">
        <f t="shared" si="128"/>
        <v>0</v>
      </c>
      <c r="K489" s="21">
        <f t="shared" si="129"/>
        <v>0</v>
      </c>
      <c r="L489" s="21">
        <f t="shared" si="130"/>
        <v>0</v>
      </c>
      <c r="M489" s="21">
        <f t="shared" si="131"/>
        <v>0</v>
      </c>
      <c r="N489" s="43">
        <f t="shared" si="132"/>
        <v>0</v>
      </c>
      <c r="O489" s="46">
        <f t="shared" si="133"/>
        <v>0</v>
      </c>
      <c r="P489" s="14"/>
      <c r="Q489" s="13"/>
    </row>
    <row r="490" spans="1:17" ht="15" customHeight="1" x14ac:dyDescent="0.2">
      <c r="A490" s="13"/>
      <c r="B490" s="528" t="str">
        <f>CONCATENATE("Oktober ",$B$477)</f>
        <v>Oktober 2024</v>
      </c>
      <c r="C490" s="529"/>
      <c r="D490" s="530"/>
      <c r="E490" s="38">
        <v>0</v>
      </c>
      <c r="F490" s="39"/>
      <c r="G490" s="39"/>
      <c r="H490" s="39"/>
      <c r="I490" s="40">
        <f t="shared" si="127"/>
        <v>0</v>
      </c>
      <c r="J490" s="21">
        <f t="shared" si="128"/>
        <v>0</v>
      </c>
      <c r="K490" s="21">
        <f t="shared" si="129"/>
        <v>0</v>
      </c>
      <c r="L490" s="21">
        <f t="shared" si="130"/>
        <v>0</v>
      </c>
      <c r="M490" s="21">
        <f t="shared" si="131"/>
        <v>0</v>
      </c>
      <c r="N490" s="43">
        <f t="shared" si="132"/>
        <v>0</v>
      </c>
      <c r="O490" s="46">
        <f t="shared" si="133"/>
        <v>0</v>
      </c>
      <c r="P490" s="14"/>
      <c r="Q490" s="13"/>
    </row>
    <row r="491" spans="1:17" ht="15" customHeight="1" x14ac:dyDescent="0.2">
      <c r="A491" s="13"/>
      <c r="B491" s="528" t="str">
        <f>CONCATENATE("November ",$B$477)</f>
        <v>November 2024</v>
      </c>
      <c r="C491" s="529"/>
      <c r="D491" s="530"/>
      <c r="E491" s="38">
        <v>0</v>
      </c>
      <c r="F491" s="39"/>
      <c r="G491" s="39"/>
      <c r="H491" s="39"/>
      <c r="I491" s="40">
        <f t="shared" si="127"/>
        <v>0</v>
      </c>
      <c r="J491" s="21">
        <f t="shared" si="128"/>
        <v>0</v>
      </c>
      <c r="K491" s="21">
        <f t="shared" si="129"/>
        <v>0</v>
      </c>
      <c r="L491" s="21">
        <f t="shared" si="130"/>
        <v>0</v>
      </c>
      <c r="M491" s="21">
        <f t="shared" si="131"/>
        <v>0</v>
      </c>
      <c r="N491" s="43">
        <f t="shared" si="132"/>
        <v>0</v>
      </c>
      <c r="O491" s="46">
        <f t="shared" si="133"/>
        <v>0</v>
      </c>
      <c r="P491" s="14"/>
      <c r="Q491" s="13"/>
    </row>
    <row r="492" spans="1:17" ht="15" customHeight="1" x14ac:dyDescent="0.2">
      <c r="A492" s="13"/>
      <c r="B492" s="528" t="str">
        <f>CONCATENATE("Jahressonderzahlung ",$B$477)</f>
        <v>Jahressonderzahlung 2024</v>
      </c>
      <c r="C492" s="529"/>
      <c r="D492" s="530"/>
      <c r="E492" s="38">
        <v>0</v>
      </c>
      <c r="F492" s="39"/>
      <c r="G492" s="39"/>
      <c r="H492" s="39"/>
      <c r="I492" s="40">
        <f t="shared" si="127"/>
        <v>0</v>
      </c>
      <c r="J492" s="21">
        <f t="shared" si="128"/>
        <v>0</v>
      </c>
      <c r="K492" s="21">
        <f t="shared" si="129"/>
        <v>0</v>
      </c>
      <c r="L492" s="21">
        <f t="shared" si="130"/>
        <v>0</v>
      </c>
      <c r="M492" s="21">
        <f t="shared" si="131"/>
        <v>0</v>
      </c>
      <c r="N492" s="43">
        <f>ROUND($I492*$O$17,2)</f>
        <v>0</v>
      </c>
      <c r="O492" s="46">
        <f t="shared" si="133"/>
        <v>0</v>
      </c>
      <c r="P492" s="14"/>
      <c r="Q492" s="13"/>
    </row>
    <row r="493" spans="1:17" ht="15" customHeight="1" x14ac:dyDescent="0.2">
      <c r="A493" s="13"/>
      <c r="B493" s="528" t="str">
        <f>CONCATENATE("Dezember ",$B$477)</f>
        <v>Dezember 2024</v>
      </c>
      <c r="C493" s="529"/>
      <c r="D493" s="530"/>
      <c r="E493" s="38">
        <v>0</v>
      </c>
      <c r="F493" s="39"/>
      <c r="G493" s="39"/>
      <c r="H493" s="39"/>
      <c r="I493" s="40">
        <f t="shared" si="127"/>
        <v>0</v>
      </c>
      <c r="J493" s="21">
        <f t="shared" si="128"/>
        <v>0</v>
      </c>
      <c r="K493" s="21">
        <f t="shared" si="129"/>
        <v>0</v>
      </c>
      <c r="L493" s="21">
        <f t="shared" si="130"/>
        <v>0</v>
      </c>
      <c r="M493" s="21">
        <f t="shared" si="131"/>
        <v>0</v>
      </c>
      <c r="N493" s="43">
        <f t="shared" ref="N493" si="134">ROUND($I493*$O$17,2)+ROUND($I493*$O$18,2)+ROUND($I493*$O$19,2)+ROUND($I493*$O$20,2)</f>
        <v>0</v>
      </c>
      <c r="O493" s="46">
        <f t="shared" si="133"/>
        <v>0</v>
      </c>
      <c r="P493" s="14"/>
      <c r="Q493" s="13"/>
    </row>
    <row r="494" spans="1:17" ht="15" customHeight="1" x14ac:dyDescent="0.2">
      <c r="A494" s="13"/>
      <c r="B494" s="528" t="str">
        <f>CONCATENATE("Leistungsentgelt ",$B$477)</f>
        <v>Leistungsentgelt 2024</v>
      </c>
      <c r="C494" s="529"/>
      <c r="D494" s="530"/>
      <c r="E494" s="38">
        <v>0</v>
      </c>
      <c r="F494" s="39"/>
      <c r="G494" s="39"/>
      <c r="H494" s="39"/>
      <c r="I494" s="40">
        <f t="shared" si="127"/>
        <v>0</v>
      </c>
      <c r="J494" s="21">
        <f t="shared" si="128"/>
        <v>0</v>
      </c>
      <c r="K494" s="21">
        <f t="shared" si="129"/>
        <v>0</v>
      </c>
      <c r="L494" s="21">
        <f t="shared" si="130"/>
        <v>0</v>
      </c>
      <c r="M494" s="21">
        <f t="shared" si="131"/>
        <v>0</v>
      </c>
      <c r="N494" s="43">
        <f>ROUND($I494*$O$17,2)</f>
        <v>0</v>
      </c>
      <c r="O494" s="46">
        <f t="shared" si="133"/>
        <v>0</v>
      </c>
      <c r="P494" s="14"/>
      <c r="Q494" s="13"/>
    </row>
    <row r="495" spans="1:17" ht="15" customHeight="1" thickBot="1" x14ac:dyDescent="0.25">
      <c r="A495" s="13"/>
      <c r="B495" s="531" t="str">
        <f>CONCATENATE("gesamt ",$B$477)</f>
        <v>gesamt 2024</v>
      </c>
      <c r="C495" s="532"/>
      <c r="D495" s="533"/>
      <c r="E495" s="23">
        <f t="shared" ref="E495:N495" si="135">SUM(E481:E494)</f>
        <v>1000</v>
      </c>
      <c r="F495" s="24">
        <f t="shared" si="135"/>
        <v>0</v>
      </c>
      <c r="G495" s="24">
        <f t="shared" si="135"/>
        <v>0</v>
      </c>
      <c r="H495" s="24">
        <f t="shared" si="135"/>
        <v>0</v>
      </c>
      <c r="I495" s="24">
        <f t="shared" si="135"/>
        <v>1000</v>
      </c>
      <c r="J495" s="24">
        <f t="shared" si="135"/>
        <v>73</v>
      </c>
      <c r="K495" s="24">
        <f t="shared" si="135"/>
        <v>17</v>
      </c>
      <c r="L495" s="24">
        <f t="shared" si="135"/>
        <v>13</v>
      </c>
      <c r="M495" s="24">
        <f t="shared" si="135"/>
        <v>93</v>
      </c>
      <c r="N495" s="44">
        <f t="shared" si="135"/>
        <v>0.6</v>
      </c>
      <c r="O495" s="49">
        <f t="shared" si="133"/>
        <v>1196.5999999999999</v>
      </c>
      <c r="P495" s="14"/>
      <c r="Q495" s="13"/>
    </row>
    <row r="496" spans="1:17" ht="15" customHeight="1" x14ac:dyDescent="0.2">
      <c r="A496" s="13"/>
      <c r="B496" s="11" t="s">
        <v>284</v>
      </c>
      <c r="C496" s="261"/>
      <c r="D496" s="261"/>
      <c r="E496" s="261"/>
      <c r="G496" s="261"/>
      <c r="H496" s="261"/>
      <c r="I496" s="261"/>
      <c r="J496" s="261"/>
      <c r="K496" s="261"/>
      <c r="L496" s="541" t="str">
        <f>CONCATENATE("Berufsgenossenschaft ",$B$477)</f>
        <v>Berufsgenossenschaft 2024</v>
      </c>
      <c r="M496" s="542"/>
      <c r="N496" s="543"/>
      <c r="O496" s="47">
        <v>0</v>
      </c>
      <c r="P496" s="14"/>
      <c r="Q496" s="13"/>
    </row>
    <row r="497" spans="1:17" ht="15" customHeight="1" thickBot="1" x14ac:dyDescent="0.25">
      <c r="A497" s="13"/>
      <c r="B497" s="11" t="s">
        <v>281</v>
      </c>
      <c r="C497" s="261"/>
      <c r="D497" s="261"/>
      <c r="E497" s="261"/>
      <c r="F497" s="261"/>
      <c r="G497" s="261"/>
      <c r="H497" s="11" t="s">
        <v>282</v>
      </c>
      <c r="I497" s="261"/>
      <c r="J497" s="261"/>
      <c r="K497" s="261"/>
      <c r="L497" s="544" t="str">
        <f>CONCATENATE("Personalausgaben ",$B$477)</f>
        <v>Personalausgaben 2024</v>
      </c>
      <c r="M497" s="545"/>
      <c r="N497" s="546"/>
      <c r="O497" s="48">
        <f>SUM(O495:O496)</f>
        <v>1196.5999999999999</v>
      </c>
      <c r="P497" s="14"/>
      <c r="Q497" s="13"/>
    </row>
    <row r="498" spans="1:17" ht="15" customHeight="1" thickBot="1" x14ac:dyDescent="0.25">
      <c r="A498" s="13"/>
      <c r="B498" s="534" t="s">
        <v>81</v>
      </c>
      <c r="C498" s="535"/>
      <c r="D498" s="535"/>
      <c r="E498" s="535"/>
      <c r="F498" s="535"/>
      <c r="G498" s="535"/>
      <c r="H498" s="535"/>
      <c r="I498" s="536" t="str">
        <f>IF(E457&lt;&gt;0,E457,"")</f>
        <v>MA 6</v>
      </c>
      <c r="J498" s="536"/>
      <c r="K498" s="536"/>
      <c r="L498" s="536"/>
      <c r="M498" s="536"/>
      <c r="N498" s="536"/>
      <c r="O498" s="537"/>
      <c r="P498" s="14"/>
      <c r="Q498" s="13"/>
    </row>
    <row r="499" spans="1:17" ht="15" customHeight="1" thickBot="1" x14ac:dyDescent="0.25">
      <c r="A499" s="13"/>
      <c r="B499" s="538" t="str">
        <f>IF(B455&lt;&gt;0,B455,"")</f>
        <v>Ihr Projektname 6</v>
      </c>
      <c r="C499" s="539"/>
      <c r="D499" s="539"/>
      <c r="E499" s="539"/>
      <c r="F499" s="539"/>
      <c r="G499" s="539"/>
      <c r="H499" s="539"/>
      <c r="I499" s="539"/>
      <c r="J499" s="539"/>
      <c r="K499" s="539"/>
      <c r="L499" s="539"/>
      <c r="M499" s="539"/>
      <c r="N499" s="539"/>
      <c r="O499" s="540"/>
      <c r="P499" s="14"/>
      <c r="Q499" s="13"/>
    </row>
    <row r="500" spans="1:17" ht="15" customHeight="1" x14ac:dyDescent="0.2">
      <c r="A500" s="13"/>
      <c r="B500" s="506" t="s">
        <v>182</v>
      </c>
      <c r="C500" s="507"/>
      <c r="D500" s="507"/>
      <c r="E500" s="507"/>
      <c r="F500" s="507"/>
      <c r="G500" s="507"/>
      <c r="H500" s="507"/>
      <c r="I500" s="507"/>
      <c r="J500" s="507"/>
      <c r="K500" s="507"/>
      <c r="L500" s="507"/>
      <c r="M500" s="507"/>
      <c r="N500" s="507"/>
      <c r="O500" s="508"/>
      <c r="P500" s="14"/>
      <c r="Q500" s="13"/>
    </row>
    <row r="501" spans="1:17" ht="15" customHeight="1" thickBot="1" x14ac:dyDescent="0.25">
      <c r="A501" s="13"/>
      <c r="B501" s="509"/>
      <c r="C501" s="510"/>
      <c r="D501" s="510"/>
      <c r="E501" s="510"/>
      <c r="F501" s="510"/>
      <c r="G501" s="510"/>
      <c r="H501" s="510"/>
      <c r="I501" s="510"/>
      <c r="J501" s="510"/>
      <c r="K501" s="510"/>
      <c r="L501" s="510"/>
      <c r="M501" s="510"/>
      <c r="N501" s="510"/>
      <c r="O501" s="511"/>
      <c r="P501" s="14"/>
      <c r="Q501" s="13"/>
    </row>
    <row r="502" spans="1:17" ht="15" customHeight="1" thickBot="1" x14ac:dyDescent="0.25">
      <c r="A502" s="13"/>
      <c r="B502" s="512" t="s">
        <v>106</v>
      </c>
      <c r="C502" s="513"/>
      <c r="D502" s="514"/>
      <c r="E502" s="518" t="s">
        <v>105</v>
      </c>
      <c r="F502" s="518" t="s">
        <v>278</v>
      </c>
      <c r="G502" s="518" t="s">
        <v>279</v>
      </c>
      <c r="H502" s="520" t="s">
        <v>280</v>
      </c>
      <c r="I502" s="522" t="s">
        <v>107</v>
      </c>
      <c r="J502" s="524" t="s">
        <v>87</v>
      </c>
      <c r="K502" s="525"/>
      <c r="L502" s="525"/>
      <c r="M502" s="525"/>
      <c r="N502" s="525"/>
      <c r="O502" s="526" t="s">
        <v>66</v>
      </c>
      <c r="P502" s="14"/>
      <c r="Q502" s="13"/>
    </row>
    <row r="503" spans="1:17" ht="15" customHeight="1" thickBot="1" x14ac:dyDescent="0.25">
      <c r="A503" s="13"/>
      <c r="B503" s="515"/>
      <c r="C503" s="516"/>
      <c r="D503" s="517"/>
      <c r="E503" s="519"/>
      <c r="F503" s="519"/>
      <c r="G503" s="519"/>
      <c r="H503" s="521"/>
      <c r="I503" s="523"/>
      <c r="J503" s="10" t="s">
        <v>101</v>
      </c>
      <c r="K503" s="10" t="s">
        <v>102</v>
      </c>
      <c r="L503" s="10" t="s">
        <v>103</v>
      </c>
      <c r="M503" s="10" t="s">
        <v>104</v>
      </c>
      <c r="N503" s="41" t="s">
        <v>165</v>
      </c>
      <c r="O503" s="527"/>
      <c r="P503" s="14"/>
      <c r="Q503" s="13"/>
    </row>
    <row r="504" spans="1:17" ht="15" customHeight="1" x14ac:dyDescent="0.2">
      <c r="A504" s="13"/>
      <c r="B504" s="614" t="str">
        <f>CONCATENATE("Januar ",$B$500)</f>
        <v>Januar Jahr</v>
      </c>
      <c r="C504" s="615"/>
      <c r="D504" s="616"/>
      <c r="E504" s="35">
        <v>0</v>
      </c>
      <c r="F504" s="36"/>
      <c r="G504" s="36"/>
      <c r="H504" s="36"/>
      <c r="I504" s="37">
        <f t="shared" ref="I504:I517" si="136">SUM(E504:H504)</f>
        <v>0</v>
      </c>
      <c r="J504" s="19">
        <f>ROUND($I504*$O$462,2)</f>
        <v>0</v>
      </c>
      <c r="K504" s="19">
        <f>ROUND($I504*$O$463,2)</f>
        <v>0</v>
      </c>
      <c r="L504" s="19">
        <f>ROUND($I504*$O$464,2)</f>
        <v>0</v>
      </c>
      <c r="M504" s="19">
        <f>ROUND($I504*$O$465,2)</f>
        <v>0</v>
      </c>
      <c r="N504" s="20">
        <f>ROUND($I504*$O$467,2)+ROUND($I504*$O$468,2)+ROUND($I504*$O$469,2)+ROUND($I504*$O$470,2)</f>
        <v>0</v>
      </c>
      <c r="O504" s="45">
        <f t="shared" ref="O504:O518" si="137">SUM(E504:H504)+SUM(J504:N504)</f>
        <v>0</v>
      </c>
      <c r="P504" s="14"/>
      <c r="Q504" s="13"/>
    </row>
    <row r="505" spans="1:17" ht="15" customHeight="1" x14ac:dyDescent="0.2">
      <c r="A505" s="13"/>
      <c r="B505" s="528" t="str">
        <f>CONCATENATE("Februar ",$B$500)</f>
        <v>Februar Jahr</v>
      </c>
      <c r="C505" s="529"/>
      <c r="D505" s="530"/>
      <c r="E505" s="38">
        <v>0</v>
      </c>
      <c r="F505" s="39"/>
      <c r="G505" s="39"/>
      <c r="H505" s="39"/>
      <c r="I505" s="40">
        <f t="shared" si="136"/>
        <v>0</v>
      </c>
      <c r="J505" s="21">
        <f t="shared" ref="J505:J517" si="138">ROUND($I505*$O$462,2)</f>
        <v>0</v>
      </c>
      <c r="K505" s="21">
        <f t="shared" ref="K505:K517" si="139">ROUND($I505*$O$463,2)</f>
        <v>0</v>
      </c>
      <c r="L505" s="21">
        <f t="shared" ref="L505:L517" si="140">ROUND($I505*$O$464,2)</f>
        <v>0</v>
      </c>
      <c r="M505" s="21">
        <f t="shared" ref="M505:M517" si="141">ROUND($I505*$O$465,2)</f>
        <v>0</v>
      </c>
      <c r="N505" s="22">
        <f t="shared" ref="N505:N516" si="142">ROUND($I505*$O$467,2)+ROUND($I505*$O$468,2)+ROUND($I505*$O$469,2)+ROUND($I505*$O$470,2)</f>
        <v>0</v>
      </c>
      <c r="O505" s="46">
        <f t="shared" si="137"/>
        <v>0</v>
      </c>
      <c r="P505" s="14"/>
      <c r="Q505" s="13"/>
    </row>
    <row r="506" spans="1:17" ht="15" customHeight="1" x14ac:dyDescent="0.2">
      <c r="A506" s="13"/>
      <c r="B506" s="528" t="str">
        <f>CONCATENATE("März ",$B$500)</f>
        <v>März Jahr</v>
      </c>
      <c r="C506" s="529"/>
      <c r="D506" s="530"/>
      <c r="E506" s="38">
        <v>0</v>
      </c>
      <c r="F506" s="39"/>
      <c r="G506" s="39"/>
      <c r="H506" s="39"/>
      <c r="I506" s="40">
        <f t="shared" si="136"/>
        <v>0</v>
      </c>
      <c r="J506" s="21">
        <f t="shared" si="138"/>
        <v>0</v>
      </c>
      <c r="K506" s="21">
        <f t="shared" si="139"/>
        <v>0</v>
      </c>
      <c r="L506" s="21">
        <f t="shared" si="140"/>
        <v>0</v>
      </c>
      <c r="M506" s="21">
        <f t="shared" si="141"/>
        <v>0</v>
      </c>
      <c r="N506" s="22">
        <f t="shared" si="142"/>
        <v>0</v>
      </c>
      <c r="O506" s="46">
        <f t="shared" si="137"/>
        <v>0</v>
      </c>
      <c r="P506" s="14"/>
      <c r="Q506" s="13"/>
    </row>
    <row r="507" spans="1:17" ht="15" customHeight="1" x14ac:dyDescent="0.2">
      <c r="A507" s="13"/>
      <c r="B507" s="528" t="str">
        <f>CONCATENATE("April ",$B$500)</f>
        <v>April Jahr</v>
      </c>
      <c r="C507" s="529"/>
      <c r="D507" s="530"/>
      <c r="E507" s="38">
        <v>0</v>
      </c>
      <c r="F507" s="39"/>
      <c r="G507" s="39"/>
      <c r="H507" s="39"/>
      <c r="I507" s="40">
        <f t="shared" si="136"/>
        <v>0</v>
      </c>
      <c r="J507" s="21">
        <f t="shared" si="138"/>
        <v>0</v>
      </c>
      <c r="K507" s="21">
        <f t="shared" si="139"/>
        <v>0</v>
      </c>
      <c r="L507" s="21">
        <f t="shared" si="140"/>
        <v>0</v>
      </c>
      <c r="M507" s="21">
        <f t="shared" si="141"/>
        <v>0</v>
      </c>
      <c r="N507" s="22">
        <f t="shared" si="142"/>
        <v>0</v>
      </c>
      <c r="O507" s="46">
        <f t="shared" si="137"/>
        <v>0</v>
      </c>
      <c r="P507" s="14"/>
      <c r="Q507" s="13"/>
    </row>
    <row r="508" spans="1:17" ht="15" customHeight="1" x14ac:dyDescent="0.2">
      <c r="A508" s="13"/>
      <c r="B508" s="528" t="str">
        <f>CONCATENATE("Mai ",$B$500)</f>
        <v>Mai Jahr</v>
      </c>
      <c r="C508" s="529"/>
      <c r="D508" s="530"/>
      <c r="E508" s="38">
        <v>0</v>
      </c>
      <c r="F508" s="39"/>
      <c r="G508" s="39"/>
      <c r="H508" s="39"/>
      <c r="I508" s="40">
        <f t="shared" si="136"/>
        <v>0</v>
      </c>
      <c r="J508" s="21">
        <f t="shared" si="138"/>
        <v>0</v>
      </c>
      <c r="K508" s="21">
        <f t="shared" si="139"/>
        <v>0</v>
      </c>
      <c r="L508" s="21">
        <f t="shared" si="140"/>
        <v>0</v>
      </c>
      <c r="M508" s="21">
        <f t="shared" si="141"/>
        <v>0</v>
      </c>
      <c r="N508" s="22">
        <f t="shared" si="142"/>
        <v>0</v>
      </c>
      <c r="O508" s="46">
        <f t="shared" si="137"/>
        <v>0</v>
      </c>
      <c r="P508" s="14"/>
      <c r="Q508" s="13"/>
    </row>
    <row r="509" spans="1:17" ht="15" customHeight="1" x14ac:dyDescent="0.2">
      <c r="A509" s="13"/>
      <c r="B509" s="528" t="str">
        <f>CONCATENATE("Juni ",$B$500)</f>
        <v>Juni Jahr</v>
      </c>
      <c r="C509" s="529"/>
      <c r="D509" s="530"/>
      <c r="E509" s="38">
        <v>0</v>
      </c>
      <c r="F509" s="39"/>
      <c r="G509" s="39"/>
      <c r="H509" s="39"/>
      <c r="I509" s="40">
        <f t="shared" si="136"/>
        <v>0</v>
      </c>
      <c r="J509" s="21">
        <f t="shared" si="138"/>
        <v>0</v>
      </c>
      <c r="K509" s="21">
        <f t="shared" si="139"/>
        <v>0</v>
      </c>
      <c r="L509" s="21">
        <f t="shared" si="140"/>
        <v>0</v>
      </c>
      <c r="M509" s="21">
        <f t="shared" si="141"/>
        <v>0</v>
      </c>
      <c r="N509" s="22">
        <f t="shared" si="142"/>
        <v>0</v>
      </c>
      <c r="O509" s="46">
        <f t="shared" si="137"/>
        <v>0</v>
      </c>
      <c r="P509" s="14"/>
      <c r="Q509" s="13"/>
    </row>
    <row r="510" spans="1:17" ht="15" customHeight="1" x14ac:dyDescent="0.2">
      <c r="A510" s="13"/>
      <c r="B510" s="528" t="str">
        <f>CONCATENATE("Juli ",$B$500)</f>
        <v>Juli Jahr</v>
      </c>
      <c r="C510" s="529"/>
      <c r="D510" s="530"/>
      <c r="E510" s="38">
        <v>0</v>
      </c>
      <c r="F510" s="39"/>
      <c r="G510" s="39"/>
      <c r="H510" s="39"/>
      <c r="I510" s="40">
        <f t="shared" si="136"/>
        <v>0</v>
      </c>
      <c r="J510" s="21">
        <f t="shared" si="138"/>
        <v>0</v>
      </c>
      <c r="K510" s="21">
        <f t="shared" si="139"/>
        <v>0</v>
      </c>
      <c r="L510" s="21">
        <f t="shared" si="140"/>
        <v>0</v>
      </c>
      <c r="M510" s="21">
        <f t="shared" si="141"/>
        <v>0</v>
      </c>
      <c r="N510" s="22">
        <f t="shared" si="142"/>
        <v>0</v>
      </c>
      <c r="O510" s="46">
        <f t="shared" si="137"/>
        <v>0</v>
      </c>
      <c r="P510" s="14"/>
      <c r="Q510" s="13"/>
    </row>
    <row r="511" spans="1:17" ht="15" customHeight="1" x14ac:dyDescent="0.2">
      <c r="A511" s="13"/>
      <c r="B511" s="528" t="str">
        <f>CONCATENATE("August ",$B$500)</f>
        <v>August Jahr</v>
      </c>
      <c r="C511" s="529"/>
      <c r="D511" s="530"/>
      <c r="E511" s="38">
        <v>0</v>
      </c>
      <c r="F511" s="39"/>
      <c r="G511" s="39"/>
      <c r="H511" s="39"/>
      <c r="I511" s="40">
        <f t="shared" si="136"/>
        <v>0</v>
      </c>
      <c r="J511" s="21">
        <f t="shared" si="138"/>
        <v>0</v>
      </c>
      <c r="K511" s="21">
        <f t="shared" si="139"/>
        <v>0</v>
      </c>
      <c r="L511" s="21">
        <f t="shared" si="140"/>
        <v>0</v>
      </c>
      <c r="M511" s="21">
        <f t="shared" si="141"/>
        <v>0</v>
      </c>
      <c r="N511" s="22">
        <f t="shared" si="142"/>
        <v>0</v>
      </c>
      <c r="O511" s="46">
        <f t="shared" si="137"/>
        <v>0</v>
      </c>
      <c r="P511" s="14"/>
      <c r="Q511" s="13"/>
    </row>
    <row r="512" spans="1:17" ht="15" customHeight="1" x14ac:dyDescent="0.2">
      <c r="A512" s="13"/>
      <c r="B512" s="528" t="str">
        <f>CONCATENATE("September ",$B$500)</f>
        <v>September Jahr</v>
      </c>
      <c r="C512" s="529"/>
      <c r="D512" s="530"/>
      <c r="E512" s="38">
        <v>0</v>
      </c>
      <c r="F512" s="39"/>
      <c r="G512" s="39"/>
      <c r="H512" s="39"/>
      <c r="I512" s="40">
        <f t="shared" si="136"/>
        <v>0</v>
      </c>
      <c r="J512" s="21">
        <f t="shared" si="138"/>
        <v>0</v>
      </c>
      <c r="K512" s="21">
        <f t="shared" si="139"/>
        <v>0</v>
      </c>
      <c r="L512" s="21">
        <f t="shared" si="140"/>
        <v>0</v>
      </c>
      <c r="M512" s="21">
        <f t="shared" si="141"/>
        <v>0</v>
      </c>
      <c r="N512" s="22">
        <f t="shared" si="142"/>
        <v>0</v>
      </c>
      <c r="O512" s="46">
        <f t="shared" si="137"/>
        <v>0</v>
      </c>
      <c r="P512" s="14"/>
      <c r="Q512" s="13"/>
    </row>
    <row r="513" spans="1:17" ht="15" customHeight="1" x14ac:dyDescent="0.2">
      <c r="A513" s="13"/>
      <c r="B513" s="528" t="str">
        <f>CONCATENATE("Oktober ",$B$500)</f>
        <v>Oktober Jahr</v>
      </c>
      <c r="C513" s="529"/>
      <c r="D513" s="530"/>
      <c r="E513" s="38">
        <v>0</v>
      </c>
      <c r="F513" s="39"/>
      <c r="G513" s="39"/>
      <c r="H513" s="39"/>
      <c r="I513" s="40">
        <f t="shared" si="136"/>
        <v>0</v>
      </c>
      <c r="J513" s="21">
        <f t="shared" si="138"/>
        <v>0</v>
      </c>
      <c r="K513" s="21">
        <f t="shared" si="139"/>
        <v>0</v>
      </c>
      <c r="L513" s="21">
        <f t="shared" si="140"/>
        <v>0</v>
      </c>
      <c r="M513" s="21">
        <f t="shared" si="141"/>
        <v>0</v>
      </c>
      <c r="N513" s="22">
        <f t="shared" si="142"/>
        <v>0</v>
      </c>
      <c r="O513" s="46">
        <f t="shared" si="137"/>
        <v>0</v>
      </c>
      <c r="P513" s="14"/>
      <c r="Q513" s="13"/>
    </row>
    <row r="514" spans="1:17" ht="15" customHeight="1" x14ac:dyDescent="0.2">
      <c r="A514" s="13"/>
      <c r="B514" s="528" t="str">
        <f>CONCATENATE("November ",$B$500)</f>
        <v>November Jahr</v>
      </c>
      <c r="C514" s="529"/>
      <c r="D514" s="530"/>
      <c r="E514" s="38">
        <v>0</v>
      </c>
      <c r="F514" s="39"/>
      <c r="G514" s="39"/>
      <c r="H514" s="39"/>
      <c r="I514" s="40">
        <f t="shared" si="136"/>
        <v>0</v>
      </c>
      <c r="J514" s="21">
        <f t="shared" si="138"/>
        <v>0</v>
      </c>
      <c r="K514" s="21">
        <f t="shared" si="139"/>
        <v>0</v>
      </c>
      <c r="L514" s="21">
        <f t="shared" si="140"/>
        <v>0</v>
      </c>
      <c r="M514" s="21">
        <f t="shared" si="141"/>
        <v>0</v>
      </c>
      <c r="N514" s="22">
        <f t="shared" si="142"/>
        <v>0</v>
      </c>
      <c r="O514" s="46">
        <f t="shared" si="137"/>
        <v>0</v>
      </c>
      <c r="P514" s="14"/>
      <c r="Q514" s="13"/>
    </row>
    <row r="515" spans="1:17" ht="15" customHeight="1" x14ac:dyDescent="0.2">
      <c r="A515" s="13"/>
      <c r="B515" s="528" t="str">
        <f>CONCATENATE("Jahressonderzahlung ",$B$500)</f>
        <v>Jahressonderzahlung Jahr</v>
      </c>
      <c r="C515" s="529"/>
      <c r="D515" s="530"/>
      <c r="E515" s="38">
        <v>0</v>
      </c>
      <c r="F515" s="39"/>
      <c r="G515" s="39"/>
      <c r="H515" s="39"/>
      <c r="I515" s="40">
        <f t="shared" si="136"/>
        <v>0</v>
      </c>
      <c r="J515" s="21">
        <f t="shared" si="138"/>
        <v>0</v>
      </c>
      <c r="K515" s="21">
        <f t="shared" si="139"/>
        <v>0</v>
      </c>
      <c r="L515" s="21">
        <f t="shared" si="140"/>
        <v>0</v>
      </c>
      <c r="M515" s="21">
        <f t="shared" si="141"/>
        <v>0</v>
      </c>
      <c r="N515" s="22">
        <f>ROUND($I515*$O$467,2)</f>
        <v>0</v>
      </c>
      <c r="O515" s="46">
        <f t="shared" si="137"/>
        <v>0</v>
      </c>
      <c r="P515" s="14"/>
      <c r="Q515" s="13"/>
    </row>
    <row r="516" spans="1:17" ht="15" customHeight="1" x14ac:dyDescent="0.2">
      <c r="A516" s="13"/>
      <c r="B516" s="528" t="str">
        <f>CONCATENATE("Dezember ",$B$500)</f>
        <v>Dezember Jahr</v>
      </c>
      <c r="C516" s="529"/>
      <c r="D516" s="530"/>
      <c r="E516" s="38">
        <v>0</v>
      </c>
      <c r="F516" s="39"/>
      <c r="G516" s="39"/>
      <c r="H516" s="39"/>
      <c r="I516" s="40">
        <f t="shared" si="136"/>
        <v>0</v>
      </c>
      <c r="J516" s="21">
        <f t="shared" si="138"/>
        <v>0</v>
      </c>
      <c r="K516" s="21">
        <f t="shared" si="139"/>
        <v>0</v>
      </c>
      <c r="L516" s="21">
        <f t="shared" si="140"/>
        <v>0</v>
      </c>
      <c r="M516" s="21">
        <f t="shared" si="141"/>
        <v>0</v>
      </c>
      <c r="N516" s="22">
        <f t="shared" si="142"/>
        <v>0</v>
      </c>
      <c r="O516" s="46">
        <f t="shared" si="137"/>
        <v>0</v>
      </c>
      <c r="P516" s="14"/>
      <c r="Q516" s="13"/>
    </row>
    <row r="517" spans="1:17" ht="15" customHeight="1" x14ac:dyDescent="0.2">
      <c r="A517" s="13"/>
      <c r="B517" s="528" t="str">
        <f>CONCATENATE("Leistungsentgelt ",$B$500)</f>
        <v>Leistungsentgelt Jahr</v>
      </c>
      <c r="C517" s="529"/>
      <c r="D517" s="530"/>
      <c r="E517" s="38">
        <v>0</v>
      </c>
      <c r="F517" s="39"/>
      <c r="G517" s="39"/>
      <c r="H517" s="39"/>
      <c r="I517" s="40">
        <f t="shared" si="136"/>
        <v>0</v>
      </c>
      <c r="J517" s="21">
        <f t="shared" si="138"/>
        <v>0</v>
      </c>
      <c r="K517" s="21">
        <f t="shared" si="139"/>
        <v>0</v>
      </c>
      <c r="L517" s="21">
        <f t="shared" si="140"/>
        <v>0</v>
      </c>
      <c r="M517" s="21">
        <f t="shared" si="141"/>
        <v>0</v>
      </c>
      <c r="N517" s="22">
        <f>ROUND($I517*$O$467,2)</f>
        <v>0</v>
      </c>
      <c r="O517" s="46">
        <f t="shared" si="137"/>
        <v>0</v>
      </c>
      <c r="P517" s="14"/>
      <c r="Q517" s="13"/>
    </row>
    <row r="518" spans="1:17" ht="15" customHeight="1" thickBot="1" x14ac:dyDescent="0.25">
      <c r="A518" s="13"/>
      <c r="B518" s="531" t="str">
        <f>CONCATENATE("gesamt ",$B$500)</f>
        <v>gesamt Jahr</v>
      </c>
      <c r="C518" s="532"/>
      <c r="D518" s="533"/>
      <c r="E518" s="23">
        <f t="shared" ref="E518:N518" si="143">SUM(E504:E517)</f>
        <v>0</v>
      </c>
      <c r="F518" s="24">
        <f t="shared" si="143"/>
        <v>0</v>
      </c>
      <c r="G518" s="24">
        <f t="shared" si="143"/>
        <v>0</v>
      </c>
      <c r="H518" s="24">
        <f t="shared" si="143"/>
        <v>0</v>
      </c>
      <c r="I518" s="24">
        <f t="shared" si="143"/>
        <v>0</v>
      </c>
      <c r="J518" s="24">
        <f t="shared" si="143"/>
        <v>0</v>
      </c>
      <c r="K518" s="24">
        <f t="shared" si="143"/>
        <v>0</v>
      </c>
      <c r="L518" s="24">
        <f t="shared" si="143"/>
        <v>0</v>
      </c>
      <c r="M518" s="24">
        <f t="shared" si="143"/>
        <v>0</v>
      </c>
      <c r="N518" s="44">
        <f t="shared" si="143"/>
        <v>0</v>
      </c>
      <c r="O518" s="49">
        <f t="shared" si="137"/>
        <v>0</v>
      </c>
      <c r="P518" s="14"/>
      <c r="Q518" s="13"/>
    </row>
    <row r="519" spans="1:17" ht="15" customHeight="1" x14ac:dyDescent="0.2">
      <c r="A519" s="13"/>
      <c r="B519" s="11" t="s">
        <v>284</v>
      </c>
      <c r="C519" s="261"/>
      <c r="D519" s="261"/>
      <c r="E519" s="261"/>
      <c r="G519" s="261"/>
      <c r="H519" s="261"/>
      <c r="I519" s="261"/>
      <c r="J519" s="261"/>
      <c r="K519" s="261"/>
      <c r="L519" s="541" t="str">
        <f>CONCATENATE("Berufsgenossenschaft ",$B$500)</f>
        <v>Berufsgenossenschaft Jahr</v>
      </c>
      <c r="M519" s="542"/>
      <c r="N519" s="543"/>
      <c r="O519" s="47">
        <v>0</v>
      </c>
      <c r="P519" s="14"/>
      <c r="Q519" s="13"/>
    </row>
    <row r="520" spans="1:17" ht="15" customHeight="1" thickBot="1" x14ac:dyDescent="0.25">
      <c r="A520" s="13"/>
      <c r="B520" s="11" t="s">
        <v>281</v>
      </c>
      <c r="C520" s="261"/>
      <c r="D520" s="261"/>
      <c r="E520" s="261"/>
      <c r="F520" s="261"/>
      <c r="G520" s="261"/>
      <c r="H520" s="11" t="s">
        <v>282</v>
      </c>
      <c r="I520" s="261"/>
      <c r="J520" s="261"/>
      <c r="K520" s="261"/>
      <c r="L520" s="544" t="str">
        <f>CONCATENATE("Personalausgaben ",$B$500)</f>
        <v>Personalausgaben Jahr</v>
      </c>
      <c r="M520" s="545"/>
      <c r="N520" s="546"/>
      <c r="O520" s="48">
        <f>SUM(O518:O519)</f>
        <v>0</v>
      </c>
      <c r="P520" s="14"/>
      <c r="Q520" s="13"/>
    </row>
    <row r="521" spans="1:17" ht="15" customHeight="1" thickBot="1" x14ac:dyDescent="0.25"/>
    <row r="522" spans="1:17" ht="15" customHeight="1" x14ac:dyDescent="0.2">
      <c r="B522" s="506" t="s">
        <v>182</v>
      </c>
      <c r="C522" s="507"/>
      <c r="D522" s="507"/>
      <c r="E522" s="507"/>
      <c r="F522" s="507"/>
      <c r="G522" s="507"/>
      <c r="H522" s="507"/>
      <c r="I522" s="507"/>
      <c r="J522" s="507"/>
      <c r="K522" s="507"/>
      <c r="L522" s="507"/>
      <c r="M522" s="507"/>
      <c r="N522" s="507"/>
      <c r="O522" s="508"/>
    </row>
    <row r="523" spans="1:17" ht="15" customHeight="1" thickBot="1" x14ac:dyDescent="0.25">
      <c r="B523" s="509"/>
      <c r="C523" s="510"/>
      <c r="D523" s="510"/>
      <c r="E523" s="510"/>
      <c r="F523" s="510"/>
      <c r="G523" s="510"/>
      <c r="H523" s="510"/>
      <c r="I523" s="510"/>
      <c r="J523" s="510"/>
      <c r="K523" s="510"/>
      <c r="L523" s="510"/>
      <c r="M523" s="510"/>
      <c r="N523" s="510"/>
      <c r="O523" s="511"/>
    </row>
    <row r="524" spans="1:17" ht="15" customHeight="1" thickBot="1" x14ac:dyDescent="0.25">
      <c r="B524" s="512" t="s">
        <v>106</v>
      </c>
      <c r="C524" s="513"/>
      <c r="D524" s="514"/>
      <c r="E524" s="518" t="s">
        <v>105</v>
      </c>
      <c r="F524" s="518" t="s">
        <v>278</v>
      </c>
      <c r="G524" s="518" t="s">
        <v>279</v>
      </c>
      <c r="H524" s="520" t="s">
        <v>280</v>
      </c>
      <c r="I524" s="522" t="s">
        <v>107</v>
      </c>
      <c r="J524" s="524" t="s">
        <v>87</v>
      </c>
      <c r="K524" s="525"/>
      <c r="L524" s="525"/>
      <c r="M524" s="525"/>
      <c r="N524" s="525"/>
      <c r="O524" s="526" t="s">
        <v>66</v>
      </c>
    </row>
    <row r="525" spans="1:17" ht="15" customHeight="1" thickBot="1" x14ac:dyDescent="0.25">
      <c r="B525" s="515"/>
      <c r="C525" s="516"/>
      <c r="D525" s="517"/>
      <c r="E525" s="519"/>
      <c r="F525" s="519"/>
      <c r="G525" s="519"/>
      <c r="H525" s="521"/>
      <c r="I525" s="523"/>
      <c r="J525" s="10" t="s">
        <v>101</v>
      </c>
      <c r="K525" s="10" t="s">
        <v>102</v>
      </c>
      <c r="L525" s="10" t="s">
        <v>103</v>
      </c>
      <c r="M525" s="10" t="s">
        <v>104</v>
      </c>
      <c r="N525" s="41" t="s">
        <v>165</v>
      </c>
      <c r="O525" s="527"/>
    </row>
    <row r="526" spans="1:17" ht="15" customHeight="1" x14ac:dyDescent="0.2">
      <c r="B526" s="614" t="str">
        <f>CONCATENATE("Januar ",$B$522)</f>
        <v>Januar Jahr</v>
      </c>
      <c r="C526" s="615"/>
      <c r="D526" s="616"/>
      <c r="E526" s="35">
        <v>0</v>
      </c>
      <c r="F526" s="36"/>
      <c r="G526" s="36"/>
      <c r="H526" s="36"/>
      <c r="I526" s="37">
        <f t="shared" ref="I526:I539" si="144">SUM(E526:H526)</f>
        <v>0</v>
      </c>
      <c r="J526" s="19">
        <f>ROUND($I526*$O$462,2)</f>
        <v>0</v>
      </c>
      <c r="K526" s="19">
        <f>ROUND($I526*$O$463,2)</f>
        <v>0</v>
      </c>
      <c r="L526" s="19">
        <f>ROUND($I526*$O$464,2)</f>
        <v>0</v>
      </c>
      <c r="M526" s="19">
        <f>ROUND($I526*$O$465,2)</f>
        <v>0</v>
      </c>
      <c r="N526" s="20">
        <f>ROUND($I526*$O$467,2)+ROUND($I526*$O$468,2)+ROUND($I526*$O$469,2)+ROUND($I526*$O$470,2)</f>
        <v>0</v>
      </c>
      <c r="O526" s="45">
        <f t="shared" ref="O526:O540" si="145">SUM(E526:H526)+SUM(J526:N526)</f>
        <v>0</v>
      </c>
    </row>
    <row r="527" spans="1:17" ht="15" customHeight="1" x14ac:dyDescent="0.2">
      <c r="B527" s="528" t="str">
        <f>CONCATENATE("Februar ",$B$522)</f>
        <v>Februar Jahr</v>
      </c>
      <c r="C527" s="529"/>
      <c r="D527" s="530"/>
      <c r="E527" s="38">
        <v>0</v>
      </c>
      <c r="F527" s="39"/>
      <c r="G527" s="39"/>
      <c r="H527" s="39"/>
      <c r="I527" s="40">
        <f t="shared" si="144"/>
        <v>0</v>
      </c>
      <c r="J527" s="21">
        <f t="shared" ref="J527:J539" si="146">ROUND($I527*$O$462,2)</f>
        <v>0</v>
      </c>
      <c r="K527" s="21">
        <f t="shared" ref="K527:K539" si="147">ROUND($I527*$O$463,2)</f>
        <v>0</v>
      </c>
      <c r="L527" s="21">
        <f t="shared" ref="L527:L539" si="148">ROUND($I527*$O$464,2)</f>
        <v>0</v>
      </c>
      <c r="M527" s="21">
        <f t="shared" ref="M527:M539" si="149">ROUND($I527*$O$465,2)</f>
        <v>0</v>
      </c>
      <c r="N527" s="22">
        <f t="shared" ref="N527:N538" si="150">ROUND($I527*$O$467,2)+ROUND($I527*$O$468,2)+ROUND($I527*$O$469,2)+ROUND($I527*$O$470,2)</f>
        <v>0</v>
      </c>
      <c r="O527" s="46">
        <f t="shared" si="145"/>
        <v>0</v>
      </c>
    </row>
    <row r="528" spans="1:17" ht="15" customHeight="1" x14ac:dyDescent="0.2">
      <c r="B528" s="528" t="str">
        <f>CONCATENATE("März ",$B$522)</f>
        <v>März Jahr</v>
      </c>
      <c r="C528" s="529"/>
      <c r="D528" s="530"/>
      <c r="E528" s="38">
        <v>0</v>
      </c>
      <c r="F528" s="39"/>
      <c r="G528" s="39"/>
      <c r="H528" s="39"/>
      <c r="I528" s="40">
        <f t="shared" si="144"/>
        <v>0</v>
      </c>
      <c r="J528" s="21">
        <f t="shared" si="146"/>
        <v>0</v>
      </c>
      <c r="K528" s="21">
        <f t="shared" si="147"/>
        <v>0</v>
      </c>
      <c r="L528" s="21">
        <f t="shared" si="148"/>
        <v>0</v>
      </c>
      <c r="M528" s="21">
        <f t="shared" si="149"/>
        <v>0</v>
      </c>
      <c r="N528" s="22">
        <f t="shared" si="150"/>
        <v>0</v>
      </c>
      <c r="O528" s="46">
        <f t="shared" si="145"/>
        <v>0</v>
      </c>
    </row>
    <row r="529" spans="1:17" ht="15" customHeight="1" x14ac:dyDescent="0.2">
      <c r="B529" s="528" t="str">
        <f>CONCATENATE("April ",$B$522)</f>
        <v>April Jahr</v>
      </c>
      <c r="C529" s="529"/>
      <c r="D529" s="530"/>
      <c r="E529" s="38">
        <v>0</v>
      </c>
      <c r="F529" s="39"/>
      <c r="G529" s="39"/>
      <c r="H529" s="39"/>
      <c r="I529" s="40">
        <f t="shared" si="144"/>
        <v>0</v>
      </c>
      <c r="J529" s="21">
        <f t="shared" si="146"/>
        <v>0</v>
      </c>
      <c r="K529" s="21">
        <f t="shared" si="147"/>
        <v>0</v>
      </c>
      <c r="L529" s="21">
        <f t="shared" si="148"/>
        <v>0</v>
      </c>
      <c r="M529" s="21">
        <f t="shared" si="149"/>
        <v>0</v>
      </c>
      <c r="N529" s="22">
        <f t="shared" si="150"/>
        <v>0</v>
      </c>
      <c r="O529" s="46">
        <f t="shared" si="145"/>
        <v>0</v>
      </c>
    </row>
    <row r="530" spans="1:17" ht="15" customHeight="1" x14ac:dyDescent="0.2">
      <c r="B530" s="528" t="str">
        <f>CONCATENATE("Mai ",$B$522)</f>
        <v>Mai Jahr</v>
      </c>
      <c r="C530" s="529"/>
      <c r="D530" s="530"/>
      <c r="E530" s="38">
        <v>0</v>
      </c>
      <c r="F530" s="39"/>
      <c r="G530" s="39"/>
      <c r="H530" s="39"/>
      <c r="I530" s="40">
        <f t="shared" si="144"/>
        <v>0</v>
      </c>
      <c r="J530" s="21">
        <f t="shared" si="146"/>
        <v>0</v>
      </c>
      <c r="K530" s="21">
        <f t="shared" si="147"/>
        <v>0</v>
      </c>
      <c r="L530" s="21">
        <f t="shared" si="148"/>
        <v>0</v>
      </c>
      <c r="M530" s="21">
        <f t="shared" si="149"/>
        <v>0</v>
      </c>
      <c r="N530" s="22">
        <f t="shared" si="150"/>
        <v>0</v>
      </c>
      <c r="O530" s="46">
        <f t="shared" si="145"/>
        <v>0</v>
      </c>
    </row>
    <row r="531" spans="1:17" ht="15" customHeight="1" x14ac:dyDescent="0.2">
      <c r="B531" s="528" t="str">
        <f>CONCATENATE("Juni ",$B$522)</f>
        <v>Juni Jahr</v>
      </c>
      <c r="C531" s="529"/>
      <c r="D531" s="530"/>
      <c r="E531" s="38">
        <v>0</v>
      </c>
      <c r="F531" s="39"/>
      <c r="G531" s="39"/>
      <c r="H531" s="39"/>
      <c r="I531" s="40">
        <f t="shared" si="144"/>
        <v>0</v>
      </c>
      <c r="J531" s="21">
        <f t="shared" si="146"/>
        <v>0</v>
      </c>
      <c r="K531" s="21">
        <f t="shared" si="147"/>
        <v>0</v>
      </c>
      <c r="L531" s="21">
        <f t="shared" si="148"/>
        <v>0</v>
      </c>
      <c r="M531" s="21">
        <f t="shared" si="149"/>
        <v>0</v>
      </c>
      <c r="N531" s="22">
        <f t="shared" si="150"/>
        <v>0</v>
      </c>
      <c r="O531" s="46">
        <f t="shared" si="145"/>
        <v>0</v>
      </c>
    </row>
    <row r="532" spans="1:17" ht="15" customHeight="1" x14ac:dyDescent="0.2">
      <c r="B532" s="528" t="str">
        <f>CONCATENATE("Juli ",$B$522)</f>
        <v>Juli Jahr</v>
      </c>
      <c r="C532" s="529"/>
      <c r="D532" s="530"/>
      <c r="E532" s="38">
        <v>0</v>
      </c>
      <c r="F532" s="39"/>
      <c r="G532" s="39"/>
      <c r="H532" s="39"/>
      <c r="I532" s="40">
        <f t="shared" si="144"/>
        <v>0</v>
      </c>
      <c r="J532" s="21">
        <f t="shared" si="146"/>
        <v>0</v>
      </c>
      <c r="K532" s="21">
        <f t="shared" si="147"/>
        <v>0</v>
      </c>
      <c r="L532" s="21">
        <f t="shared" si="148"/>
        <v>0</v>
      </c>
      <c r="M532" s="21">
        <f t="shared" si="149"/>
        <v>0</v>
      </c>
      <c r="N532" s="22">
        <f t="shared" si="150"/>
        <v>0</v>
      </c>
      <c r="O532" s="46">
        <f t="shared" si="145"/>
        <v>0</v>
      </c>
    </row>
    <row r="533" spans="1:17" ht="15" customHeight="1" x14ac:dyDescent="0.2">
      <c r="B533" s="528" t="str">
        <f>CONCATENATE("August ",$B$522)</f>
        <v>August Jahr</v>
      </c>
      <c r="C533" s="529"/>
      <c r="D533" s="530"/>
      <c r="E533" s="38">
        <v>0</v>
      </c>
      <c r="F533" s="39"/>
      <c r="G533" s="39"/>
      <c r="H533" s="39"/>
      <c r="I533" s="40">
        <f t="shared" si="144"/>
        <v>0</v>
      </c>
      <c r="J533" s="21">
        <f t="shared" si="146"/>
        <v>0</v>
      </c>
      <c r="K533" s="21">
        <f t="shared" si="147"/>
        <v>0</v>
      </c>
      <c r="L533" s="21">
        <f t="shared" si="148"/>
        <v>0</v>
      </c>
      <c r="M533" s="21">
        <f t="shared" si="149"/>
        <v>0</v>
      </c>
      <c r="N533" s="22">
        <f t="shared" si="150"/>
        <v>0</v>
      </c>
      <c r="O533" s="46">
        <f t="shared" si="145"/>
        <v>0</v>
      </c>
    </row>
    <row r="534" spans="1:17" ht="15" customHeight="1" x14ac:dyDescent="0.2">
      <c r="B534" s="528" t="str">
        <f>CONCATENATE("September ",$B$522)</f>
        <v>September Jahr</v>
      </c>
      <c r="C534" s="529"/>
      <c r="D534" s="530"/>
      <c r="E534" s="38">
        <v>0</v>
      </c>
      <c r="F534" s="39"/>
      <c r="G534" s="39"/>
      <c r="H534" s="39"/>
      <c r="I534" s="40">
        <f t="shared" si="144"/>
        <v>0</v>
      </c>
      <c r="J534" s="21">
        <f t="shared" si="146"/>
        <v>0</v>
      </c>
      <c r="K534" s="21">
        <f t="shared" si="147"/>
        <v>0</v>
      </c>
      <c r="L534" s="21">
        <f t="shared" si="148"/>
        <v>0</v>
      </c>
      <c r="M534" s="21">
        <f t="shared" si="149"/>
        <v>0</v>
      </c>
      <c r="N534" s="22">
        <f t="shared" si="150"/>
        <v>0</v>
      </c>
      <c r="O534" s="46">
        <f t="shared" si="145"/>
        <v>0</v>
      </c>
    </row>
    <row r="535" spans="1:17" ht="15" customHeight="1" x14ac:dyDescent="0.2">
      <c r="B535" s="528" t="str">
        <f>CONCATENATE("Oktober ",$B$522)</f>
        <v>Oktober Jahr</v>
      </c>
      <c r="C535" s="529"/>
      <c r="D535" s="530"/>
      <c r="E535" s="38">
        <v>0</v>
      </c>
      <c r="F535" s="39"/>
      <c r="G535" s="39"/>
      <c r="H535" s="39"/>
      <c r="I535" s="40">
        <f t="shared" si="144"/>
        <v>0</v>
      </c>
      <c r="J535" s="21">
        <f t="shared" si="146"/>
        <v>0</v>
      </c>
      <c r="K535" s="21">
        <f t="shared" si="147"/>
        <v>0</v>
      </c>
      <c r="L535" s="21">
        <f t="shared" si="148"/>
        <v>0</v>
      </c>
      <c r="M535" s="21">
        <f t="shared" si="149"/>
        <v>0</v>
      </c>
      <c r="N535" s="22">
        <f t="shared" si="150"/>
        <v>0</v>
      </c>
      <c r="O535" s="46">
        <f t="shared" si="145"/>
        <v>0</v>
      </c>
    </row>
    <row r="536" spans="1:17" ht="15" customHeight="1" x14ac:dyDescent="0.2">
      <c r="B536" s="528" t="str">
        <f>CONCATENATE("November ",$B$522)</f>
        <v>November Jahr</v>
      </c>
      <c r="C536" s="529"/>
      <c r="D536" s="530"/>
      <c r="E536" s="38">
        <v>0</v>
      </c>
      <c r="F536" s="39"/>
      <c r="G536" s="39"/>
      <c r="H536" s="39"/>
      <c r="I536" s="40">
        <f t="shared" si="144"/>
        <v>0</v>
      </c>
      <c r="J536" s="21">
        <f t="shared" si="146"/>
        <v>0</v>
      </c>
      <c r="K536" s="21">
        <f t="shared" si="147"/>
        <v>0</v>
      </c>
      <c r="L536" s="21">
        <f t="shared" si="148"/>
        <v>0</v>
      </c>
      <c r="M536" s="21">
        <f t="shared" si="149"/>
        <v>0</v>
      </c>
      <c r="N536" s="22">
        <f t="shared" si="150"/>
        <v>0</v>
      </c>
      <c r="O536" s="46">
        <f t="shared" si="145"/>
        <v>0</v>
      </c>
    </row>
    <row r="537" spans="1:17" ht="15" customHeight="1" x14ac:dyDescent="0.2">
      <c r="B537" s="528" t="str">
        <f>CONCATENATE("Jahressonderzahlung ",$B$522)</f>
        <v>Jahressonderzahlung Jahr</v>
      </c>
      <c r="C537" s="529"/>
      <c r="D537" s="530"/>
      <c r="E537" s="38">
        <v>0</v>
      </c>
      <c r="F537" s="39"/>
      <c r="G537" s="39"/>
      <c r="H537" s="39"/>
      <c r="I537" s="40">
        <f t="shared" si="144"/>
        <v>0</v>
      </c>
      <c r="J537" s="21">
        <f t="shared" si="146"/>
        <v>0</v>
      </c>
      <c r="K537" s="21">
        <f t="shared" si="147"/>
        <v>0</v>
      </c>
      <c r="L537" s="21">
        <f t="shared" si="148"/>
        <v>0</v>
      </c>
      <c r="M537" s="21">
        <f t="shared" si="149"/>
        <v>0</v>
      </c>
      <c r="N537" s="22">
        <f>ROUND($I537*$O$467,2)</f>
        <v>0</v>
      </c>
      <c r="O537" s="46">
        <f t="shared" si="145"/>
        <v>0</v>
      </c>
    </row>
    <row r="538" spans="1:17" ht="15" customHeight="1" x14ac:dyDescent="0.2">
      <c r="B538" s="528" t="str">
        <f>CONCATENATE("Dezember ",$B$522)</f>
        <v>Dezember Jahr</v>
      </c>
      <c r="C538" s="529"/>
      <c r="D538" s="530"/>
      <c r="E538" s="38">
        <v>0</v>
      </c>
      <c r="F538" s="39"/>
      <c r="G538" s="39"/>
      <c r="H538" s="39"/>
      <c r="I538" s="40">
        <f t="shared" si="144"/>
        <v>0</v>
      </c>
      <c r="J538" s="21">
        <f t="shared" si="146"/>
        <v>0</v>
      </c>
      <c r="K538" s="21">
        <f t="shared" si="147"/>
        <v>0</v>
      </c>
      <c r="L538" s="21">
        <f t="shared" si="148"/>
        <v>0</v>
      </c>
      <c r="M538" s="21">
        <f t="shared" si="149"/>
        <v>0</v>
      </c>
      <c r="N538" s="22">
        <f t="shared" si="150"/>
        <v>0</v>
      </c>
      <c r="O538" s="46">
        <f t="shared" si="145"/>
        <v>0</v>
      </c>
    </row>
    <row r="539" spans="1:17" ht="15" customHeight="1" x14ac:dyDescent="0.2">
      <c r="B539" s="528" t="str">
        <f>CONCATENATE("Leistungsentgelt ",$B$522)</f>
        <v>Leistungsentgelt Jahr</v>
      </c>
      <c r="C539" s="529"/>
      <c r="D539" s="530"/>
      <c r="E539" s="38">
        <v>0</v>
      </c>
      <c r="F539" s="39"/>
      <c r="G539" s="39"/>
      <c r="H539" s="39"/>
      <c r="I539" s="40">
        <f t="shared" si="144"/>
        <v>0</v>
      </c>
      <c r="J539" s="21">
        <f t="shared" si="146"/>
        <v>0</v>
      </c>
      <c r="K539" s="21">
        <f t="shared" si="147"/>
        <v>0</v>
      </c>
      <c r="L539" s="21">
        <f t="shared" si="148"/>
        <v>0</v>
      </c>
      <c r="M539" s="21">
        <f t="shared" si="149"/>
        <v>0</v>
      </c>
      <c r="N539" s="22">
        <f>ROUND($I539*$O$467,2)</f>
        <v>0</v>
      </c>
      <c r="O539" s="46">
        <f t="shared" si="145"/>
        <v>0</v>
      </c>
    </row>
    <row r="540" spans="1:17" ht="15" customHeight="1" thickBot="1" x14ac:dyDescent="0.25">
      <c r="B540" s="531" t="str">
        <f>CONCATENATE("gesamt ",$B$522)</f>
        <v>gesamt Jahr</v>
      </c>
      <c r="C540" s="532"/>
      <c r="D540" s="533"/>
      <c r="E540" s="23">
        <f t="shared" ref="E540:N540" si="151">SUM(E526:E539)</f>
        <v>0</v>
      </c>
      <c r="F540" s="24">
        <f t="shared" si="151"/>
        <v>0</v>
      </c>
      <c r="G540" s="24">
        <f t="shared" si="151"/>
        <v>0</v>
      </c>
      <c r="H540" s="24">
        <f t="shared" si="151"/>
        <v>0</v>
      </c>
      <c r="I540" s="24">
        <f t="shared" si="151"/>
        <v>0</v>
      </c>
      <c r="J540" s="24">
        <f t="shared" si="151"/>
        <v>0</v>
      </c>
      <c r="K540" s="24">
        <f t="shared" si="151"/>
        <v>0</v>
      </c>
      <c r="L540" s="24">
        <f t="shared" si="151"/>
        <v>0</v>
      </c>
      <c r="M540" s="24">
        <f t="shared" si="151"/>
        <v>0</v>
      </c>
      <c r="N540" s="44">
        <f t="shared" si="151"/>
        <v>0</v>
      </c>
      <c r="O540" s="49">
        <f t="shared" si="145"/>
        <v>0</v>
      </c>
    </row>
    <row r="541" spans="1:17" ht="15" customHeight="1" x14ac:dyDescent="0.2">
      <c r="B541" s="11" t="s">
        <v>284</v>
      </c>
      <c r="C541" s="261"/>
      <c r="D541" s="261"/>
      <c r="E541" s="261"/>
      <c r="G541" s="261"/>
      <c r="H541" s="261"/>
      <c r="I541" s="261"/>
      <c r="J541" s="261"/>
      <c r="K541" s="261"/>
      <c r="L541" s="541" t="str">
        <f>CONCATENATE("Berufsgenossenschaft ",$B$522)</f>
        <v>Berufsgenossenschaft Jahr</v>
      </c>
      <c r="M541" s="542"/>
      <c r="N541" s="543"/>
      <c r="O541" s="47">
        <v>0</v>
      </c>
    </row>
    <row r="542" spans="1:17" ht="15" customHeight="1" thickBot="1" x14ac:dyDescent="0.25">
      <c r="B542" s="11" t="s">
        <v>281</v>
      </c>
      <c r="C542" s="261"/>
      <c r="D542" s="261"/>
      <c r="E542" s="261"/>
      <c r="F542" s="261"/>
      <c r="G542" s="261"/>
      <c r="H542" s="11" t="s">
        <v>282</v>
      </c>
      <c r="I542" s="261"/>
      <c r="J542" s="261"/>
      <c r="K542" s="261"/>
      <c r="L542" s="544" t="str">
        <f>CONCATENATE("Personalausgaben ",$B$522)</f>
        <v>Personalausgaben Jahr</v>
      </c>
      <c r="M542" s="545"/>
      <c r="N542" s="546"/>
      <c r="O542" s="48">
        <f>SUM(O540:O541)</f>
        <v>0</v>
      </c>
    </row>
    <row r="543" spans="1:17" ht="15" customHeight="1" thickBot="1" x14ac:dyDescent="0.25">
      <c r="A543" s="13"/>
      <c r="B543" s="534" t="s">
        <v>81</v>
      </c>
      <c r="C543" s="535"/>
      <c r="D543" s="535"/>
      <c r="E543" s="535"/>
      <c r="F543" s="535"/>
      <c r="G543" s="535"/>
      <c r="H543" s="535"/>
      <c r="I543" s="536" t="str">
        <f>IF(E547&lt;&gt;0,E547,"")</f>
        <v>MA 7</v>
      </c>
      <c r="J543" s="536"/>
      <c r="K543" s="536"/>
      <c r="L543" s="536"/>
      <c r="M543" s="536"/>
      <c r="N543" s="536"/>
      <c r="O543" s="537"/>
      <c r="P543" s="17"/>
      <c r="Q543" s="13"/>
    </row>
    <row r="544" spans="1:17" ht="15" customHeight="1" x14ac:dyDescent="0.2">
      <c r="A544" s="13"/>
      <c r="B544" s="570" t="s">
        <v>283</v>
      </c>
      <c r="C544" s="571"/>
      <c r="D544" s="571"/>
      <c r="E544" s="571"/>
      <c r="F544" s="571"/>
      <c r="G544" s="571"/>
      <c r="H544" s="571"/>
      <c r="I544" s="571"/>
      <c r="J544" s="571"/>
      <c r="K544" s="571"/>
      <c r="L544" s="571"/>
      <c r="M544" s="571"/>
      <c r="N544" s="571"/>
      <c r="O544" s="572"/>
      <c r="P544" s="18"/>
      <c r="Q544" s="13"/>
    </row>
    <row r="545" spans="1:17" ht="15" customHeight="1" thickBot="1" x14ac:dyDescent="0.25">
      <c r="A545" s="13"/>
      <c r="B545" s="573" t="s">
        <v>133</v>
      </c>
      <c r="C545" s="574"/>
      <c r="D545" s="574"/>
      <c r="E545" s="574"/>
      <c r="F545" s="574"/>
      <c r="G545" s="574"/>
      <c r="H545" s="574"/>
      <c r="I545" s="574"/>
      <c r="J545" s="574"/>
      <c r="K545" s="574"/>
      <c r="L545" s="574"/>
      <c r="M545" s="574"/>
      <c r="N545" s="574"/>
      <c r="O545" s="575"/>
      <c r="P545" s="18"/>
      <c r="Q545" s="13"/>
    </row>
    <row r="546" spans="1:17" ht="15" customHeight="1" thickBot="1" x14ac:dyDescent="0.25">
      <c r="A546" s="13"/>
      <c r="B546" s="13"/>
      <c r="C546" s="13"/>
      <c r="D546" s="13"/>
      <c r="E546" s="13"/>
      <c r="F546" s="13"/>
      <c r="G546" s="13"/>
      <c r="H546" s="13"/>
      <c r="I546" s="13"/>
      <c r="J546" s="13"/>
      <c r="K546" s="13"/>
      <c r="L546" s="13"/>
      <c r="M546" s="13"/>
      <c r="N546" s="13"/>
      <c r="O546" s="13"/>
      <c r="P546" s="14"/>
      <c r="Q546" s="13"/>
    </row>
    <row r="547" spans="1:17" ht="15" customHeight="1" x14ac:dyDescent="0.2">
      <c r="A547" s="13"/>
      <c r="B547" s="586" t="s">
        <v>82</v>
      </c>
      <c r="C547" s="587"/>
      <c r="D547" s="588"/>
      <c r="E547" s="582" t="s">
        <v>198</v>
      </c>
      <c r="F547" s="583"/>
      <c r="G547" s="583"/>
      <c r="H547" s="584"/>
      <c r="I547" s="589" t="s">
        <v>85</v>
      </c>
      <c r="J547" s="590"/>
      <c r="K547" s="591"/>
      <c r="L547" s="552"/>
      <c r="M547" s="595"/>
      <c r="N547" s="595"/>
      <c r="O547" s="553"/>
      <c r="P547" s="15"/>
      <c r="Q547" s="13"/>
    </row>
    <row r="548" spans="1:17" ht="15" customHeight="1" x14ac:dyDescent="0.2">
      <c r="A548" s="13"/>
      <c r="B548" s="579" t="s">
        <v>83</v>
      </c>
      <c r="C548" s="580"/>
      <c r="D548" s="581"/>
      <c r="E548" s="558"/>
      <c r="F548" s="559"/>
      <c r="G548" s="559"/>
      <c r="H548" s="560"/>
      <c r="I548" s="592"/>
      <c r="J548" s="593"/>
      <c r="K548" s="594"/>
      <c r="L548" s="596"/>
      <c r="M548" s="597"/>
      <c r="N548" s="597"/>
      <c r="O548" s="598"/>
      <c r="P548" s="15"/>
      <c r="Q548" s="13"/>
    </row>
    <row r="549" spans="1:17" ht="15" customHeight="1" thickBot="1" x14ac:dyDescent="0.25">
      <c r="A549" s="13"/>
      <c r="B549" s="576" t="s">
        <v>84</v>
      </c>
      <c r="C549" s="577"/>
      <c r="D549" s="578"/>
      <c r="E549" s="585"/>
      <c r="F549" s="574"/>
      <c r="G549" s="574"/>
      <c r="H549" s="575"/>
      <c r="I549" s="561" t="s">
        <v>86</v>
      </c>
      <c r="J549" s="562"/>
      <c r="K549" s="563"/>
      <c r="L549" s="564"/>
      <c r="M549" s="565"/>
      <c r="N549" s="565"/>
      <c r="O549" s="566"/>
      <c r="P549" s="15"/>
      <c r="Q549" s="13"/>
    </row>
    <row r="550" spans="1:17" ht="15" customHeight="1" thickBot="1" x14ac:dyDescent="0.25">
      <c r="A550" s="13"/>
      <c r="B550" s="13"/>
      <c r="C550" s="13"/>
      <c r="D550" s="13"/>
      <c r="E550" s="13"/>
      <c r="F550" s="13"/>
      <c r="G550" s="13"/>
      <c r="H550" s="13"/>
      <c r="I550" s="13"/>
      <c r="J550" s="13"/>
      <c r="K550" s="13"/>
      <c r="L550" s="13"/>
      <c r="M550" s="13"/>
      <c r="N550" s="13"/>
      <c r="O550" s="13"/>
      <c r="P550" s="14"/>
      <c r="Q550" s="13"/>
    </row>
    <row r="551" spans="1:17" ht="15" customHeight="1" thickBot="1" x14ac:dyDescent="0.25">
      <c r="A551" s="13"/>
      <c r="B551" s="567" t="s">
        <v>96</v>
      </c>
      <c r="C551" s="568"/>
      <c r="D551" s="569"/>
      <c r="E551" s="599"/>
      <c r="F551" s="600"/>
      <c r="G551" s="600"/>
      <c r="H551" s="600"/>
      <c r="I551" s="600"/>
      <c r="J551" s="600"/>
      <c r="K551" s="601"/>
      <c r="L551" s="13"/>
      <c r="M551" s="603" t="s">
        <v>87</v>
      </c>
      <c r="N551" s="604"/>
      <c r="O551" s="12">
        <f>SUM(O552:O555)</f>
        <v>0.19600000000000001</v>
      </c>
      <c r="P551" s="15"/>
      <c r="Q551" s="13"/>
    </row>
    <row r="552" spans="1:17" ht="15" customHeight="1" thickBot="1" x14ac:dyDescent="0.25">
      <c r="A552" s="13"/>
      <c r="B552" s="611" t="s">
        <v>265</v>
      </c>
      <c r="C552" s="612"/>
      <c r="D552" s="612"/>
      <c r="E552" s="612"/>
      <c r="F552" s="612"/>
      <c r="G552" s="612"/>
      <c r="H552" s="612"/>
      <c r="I552" s="612"/>
      <c r="J552" s="613"/>
      <c r="K552" s="116">
        <v>0</v>
      </c>
      <c r="L552" s="13"/>
      <c r="M552" s="605" t="s">
        <v>88</v>
      </c>
      <c r="N552" s="606"/>
      <c r="O552" s="145">
        <v>7.2999999999999995E-2</v>
      </c>
      <c r="P552" s="15"/>
      <c r="Q552" s="13"/>
    </row>
    <row r="553" spans="1:17" ht="15" customHeight="1" thickBot="1" x14ac:dyDescent="0.25">
      <c r="A553" s="13"/>
      <c r="L553" s="13"/>
      <c r="M553" s="607" t="s">
        <v>89</v>
      </c>
      <c r="N553" s="608"/>
      <c r="O553" s="25">
        <v>1.7000000000000001E-2</v>
      </c>
      <c r="P553" s="15"/>
      <c r="Q553" s="13"/>
    </row>
    <row r="554" spans="1:17" ht="15" customHeight="1" thickBot="1" x14ac:dyDescent="0.25">
      <c r="A554" s="13"/>
      <c r="B554" s="567" t="s">
        <v>97</v>
      </c>
      <c r="C554" s="568"/>
      <c r="D554" s="569"/>
      <c r="E554" s="27"/>
      <c r="F554" s="27"/>
      <c r="G554" s="27"/>
      <c r="H554" s="27"/>
      <c r="I554" s="27"/>
      <c r="J554" s="27"/>
      <c r="K554" s="28"/>
      <c r="L554" s="13"/>
      <c r="M554" s="607" t="s">
        <v>90</v>
      </c>
      <c r="N554" s="608"/>
      <c r="O554" s="245">
        <v>1.2999999999999999E-2</v>
      </c>
      <c r="P554" s="15"/>
      <c r="Q554" s="13"/>
    </row>
    <row r="555" spans="1:17" ht="15" customHeight="1" thickBot="1" x14ac:dyDescent="0.25">
      <c r="A555" s="13"/>
      <c r="B555" s="237" t="s">
        <v>100</v>
      </c>
      <c r="C555" s="238"/>
      <c r="D555" s="239"/>
      <c r="E555" s="29"/>
      <c r="F555" s="29"/>
      <c r="G555" s="29"/>
      <c r="H555" s="29"/>
      <c r="I555" s="29"/>
      <c r="J555" s="29"/>
      <c r="K555" s="30"/>
      <c r="L555" s="13"/>
      <c r="M555" s="609" t="s">
        <v>91</v>
      </c>
      <c r="N555" s="610"/>
      <c r="O555" s="246">
        <v>9.2999999999999999E-2</v>
      </c>
      <c r="P555" s="15"/>
      <c r="Q555" s="13"/>
    </row>
    <row r="556" spans="1:17" ht="15" customHeight="1" thickBot="1" x14ac:dyDescent="0.25">
      <c r="A556" s="13"/>
      <c r="B556" s="228" t="s">
        <v>98</v>
      </c>
      <c r="C556" s="229"/>
      <c r="D556" s="230"/>
      <c r="E556" s="31"/>
      <c r="F556" s="31"/>
      <c r="G556" s="31"/>
      <c r="H556" s="31"/>
      <c r="I556" s="31"/>
      <c r="J556" s="31"/>
      <c r="K556" s="32"/>
      <c r="L556" s="13"/>
      <c r="M556" s="603" t="s">
        <v>165</v>
      </c>
      <c r="N556" s="604"/>
      <c r="O556" s="12">
        <f>SUM(O557:O560)</f>
        <v>5.9999999999999995E-4</v>
      </c>
      <c r="P556" s="15"/>
      <c r="Q556" s="13"/>
    </row>
    <row r="557" spans="1:17" ht="15" customHeight="1" thickBot="1" x14ac:dyDescent="0.25">
      <c r="A557" s="13"/>
      <c r="B557" s="231" t="s">
        <v>99</v>
      </c>
      <c r="C557" s="232"/>
      <c r="D557" s="233"/>
      <c r="E557" s="33">
        <v>1000</v>
      </c>
      <c r="F557" s="33"/>
      <c r="G557" s="33"/>
      <c r="H557" s="33"/>
      <c r="I557" s="33"/>
      <c r="J557" s="33"/>
      <c r="K557" s="34"/>
      <c r="L557" s="13"/>
      <c r="M557" s="112" t="s">
        <v>92</v>
      </c>
      <c r="N557" s="113"/>
      <c r="O557" s="111">
        <v>5.9999999999999995E-4</v>
      </c>
      <c r="P557" s="15"/>
      <c r="Q557" s="13"/>
    </row>
    <row r="558" spans="1:17" ht="15" customHeight="1" thickBot="1" x14ac:dyDescent="0.25">
      <c r="A558" s="13"/>
      <c r="B558" s="234" t="s">
        <v>202</v>
      </c>
      <c r="C558" s="235"/>
      <c r="D558" s="235"/>
      <c r="E558" s="235"/>
      <c r="F558" s="235"/>
      <c r="G558" s="235"/>
      <c r="H558" s="235"/>
      <c r="I558" s="235"/>
      <c r="J558" s="235"/>
      <c r="K558" s="236"/>
      <c r="L558" s="13"/>
      <c r="M558" s="225" t="s">
        <v>93</v>
      </c>
      <c r="N558" s="226"/>
      <c r="O558" s="111">
        <v>0</v>
      </c>
      <c r="P558" s="15"/>
      <c r="Q558" s="13"/>
    </row>
    <row r="559" spans="1:17" ht="15" customHeight="1" x14ac:dyDescent="0.2">
      <c r="A559" s="13"/>
      <c r="B559" s="237" t="s">
        <v>100</v>
      </c>
      <c r="C559" s="238"/>
      <c r="D559" s="239"/>
      <c r="E559" s="29"/>
      <c r="F559" s="29"/>
      <c r="G559" s="29"/>
      <c r="H559" s="29"/>
      <c r="I559" s="29"/>
      <c r="J559" s="29"/>
      <c r="K559" s="30"/>
      <c r="L559" s="13"/>
      <c r="M559" s="547" t="s">
        <v>94</v>
      </c>
      <c r="N559" s="548"/>
      <c r="O559" s="25">
        <v>0</v>
      </c>
      <c r="P559" s="15"/>
      <c r="Q559" s="13"/>
    </row>
    <row r="560" spans="1:17" ht="15" customHeight="1" thickBot="1" x14ac:dyDescent="0.25">
      <c r="A560" s="13"/>
      <c r="B560" s="228" t="s">
        <v>98</v>
      </c>
      <c r="C560" s="229"/>
      <c r="D560" s="230"/>
      <c r="E560" s="31"/>
      <c r="F560" s="31"/>
      <c r="G560" s="31"/>
      <c r="H560" s="31"/>
      <c r="I560" s="31"/>
      <c r="J560" s="31"/>
      <c r="K560" s="32"/>
      <c r="L560" s="13"/>
      <c r="M560" s="504" t="s">
        <v>166</v>
      </c>
      <c r="N560" s="505"/>
      <c r="O560" s="26">
        <v>0</v>
      </c>
      <c r="P560" s="14"/>
      <c r="Q560" s="13"/>
    </row>
    <row r="561" spans="1:17" ht="15" customHeight="1" thickBot="1" x14ac:dyDescent="0.25">
      <c r="A561" s="13"/>
      <c r="B561" s="231" t="s">
        <v>99</v>
      </c>
      <c r="C561" s="232"/>
      <c r="D561" s="233"/>
      <c r="E561" s="33"/>
      <c r="F561" s="33"/>
      <c r="G561" s="33"/>
      <c r="H561" s="33"/>
      <c r="I561" s="33"/>
      <c r="J561" s="33"/>
      <c r="K561" s="34"/>
      <c r="L561" s="13"/>
      <c r="M561" s="13"/>
      <c r="N561" s="13"/>
      <c r="O561" s="13"/>
      <c r="P561" s="14"/>
      <c r="Q561" s="13"/>
    </row>
    <row r="562" spans="1:17" ht="15" customHeight="1" thickBot="1" x14ac:dyDescent="0.25">
      <c r="A562" s="13"/>
      <c r="L562" s="13"/>
      <c r="M562" s="549" t="s">
        <v>95</v>
      </c>
      <c r="N562" s="552"/>
      <c r="O562" s="553"/>
      <c r="P562" s="15"/>
      <c r="Q562" s="13"/>
    </row>
    <row r="563" spans="1:17" ht="15" customHeight="1" thickBot="1" x14ac:dyDescent="0.25">
      <c r="A563" s="13"/>
      <c r="B563" s="567" t="s">
        <v>97</v>
      </c>
      <c r="C563" s="568"/>
      <c r="D563" s="569"/>
      <c r="E563" s="27"/>
      <c r="F563" s="27"/>
      <c r="G563" s="27"/>
      <c r="H563" s="27"/>
      <c r="I563" s="27"/>
      <c r="J563" s="27"/>
      <c r="K563" s="28"/>
      <c r="L563" s="13"/>
      <c r="M563" s="550"/>
      <c r="N563" s="554"/>
      <c r="O563" s="555"/>
      <c r="P563" s="15"/>
      <c r="Q563" s="13"/>
    </row>
    <row r="564" spans="1:17" ht="15" customHeight="1" x14ac:dyDescent="0.2">
      <c r="A564" s="13"/>
      <c r="B564" s="250" t="s">
        <v>176</v>
      </c>
      <c r="C564" s="247"/>
      <c r="D564" s="247"/>
      <c r="E564" s="248">
        <v>0</v>
      </c>
      <c r="F564" s="248">
        <v>0</v>
      </c>
      <c r="G564" s="248">
        <v>0</v>
      </c>
      <c r="H564" s="248">
        <v>0</v>
      </c>
      <c r="I564" s="248">
        <v>0</v>
      </c>
      <c r="J564" s="248">
        <v>0</v>
      </c>
      <c r="K564" s="249">
        <v>0</v>
      </c>
      <c r="L564" s="13"/>
      <c r="M564" s="550"/>
      <c r="N564" s="554"/>
      <c r="O564" s="555"/>
      <c r="P564" s="15"/>
      <c r="Q564" s="13"/>
    </row>
    <row r="565" spans="1:17" ht="15" customHeight="1" thickBot="1" x14ac:dyDescent="0.25">
      <c r="A565" s="13"/>
      <c r="B565" s="240" t="s">
        <v>177</v>
      </c>
      <c r="C565" s="232"/>
      <c r="D565" s="233"/>
      <c r="E565" s="115">
        <v>0</v>
      </c>
      <c r="F565" s="115">
        <v>0</v>
      </c>
      <c r="G565" s="115">
        <v>0</v>
      </c>
      <c r="H565" s="115">
        <v>0</v>
      </c>
      <c r="I565" s="115">
        <v>0</v>
      </c>
      <c r="J565" s="115">
        <v>0</v>
      </c>
      <c r="K565" s="116">
        <v>0</v>
      </c>
      <c r="L565" s="13"/>
      <c r="M565" s="551"/>
      <c r="N565" s="556"/>
      <c r="O565" s="557"/>
      <c r="P565" s="15"/>
      <c r="Q565" s="13"/>
    </row>
    <row r="566" spans="1:17" ht="15" customHeight="1" thickBot="1" x14ac:dyDescent="0.25">
      <c r="A566" s="13"/>
      <c r="B566" s="13"/>
      <c r="C566" s="13"/>
      <c r="D566" s="13"/>
      <c r="E566" s="13"/>
      <c r="F566" s="13"/>
      <c r="G566" s="13"/>
      <c r="H566" s="13"/>
      <c r="I566" s="13"/>
      <c r="J566" s="13"/>
      <c r="K566" s="13"/>
      <c r="L566" s="13"/>
      <c r="M566" s="13"/>
      <c r="N566" s="13"/>
      <c r="O566" s="13"/>
      <c r="P566" s="14"/>
      <c r="Q566" s="13"/>
    </row>
    <row r="567" spans="1:17" ht="15" customHeight="1" x14ac:dyDescent="0.2">
      <c r="A567" s="13"/>
      <c r="B567" s="506">
        <v>2024</v>
      </c>
      <c r="C567" s="507"/>
      <c r="D567" s="507"/>
      <c r="E567" s="507"/>
      <c r="F567" s="507"/>
      <c r="G567" s="507"/>
      <c r="H567" s="507"/>
      <c r="I567" s="507"/>
      <c r="J567" s="507"/>
      <c r="K567" s="507"/>
      <c r="L567" s="507"/>
      <c r="M567" s="507"/>
      <c r="N567" s="507"/>
      <c r="O567" s="508"/>
      <c r="P567" s="14"/>
      <c r="Q567" s="13"/>
    </row>
    <row r="568" spans="1:17" ht="15" customHeight="1" thickBot="1" x14ac:dyDescent="0.25">
      <c r="A568" s="13"/>
      <c r="B568" s="509"/>
      <c r="C568" s="510"/>
      <c r="D568" s="510"/>
      <c r="E568" s="510"/>
      <c r="F568" s="510"/>
      <c r="G568" s="510"/>
      <c r="H568" s="510"/>
      <c r="I568" s="510"/>
      <c r="J568" s="510"/>
      <c r="K568" s="510"/>
      <c r="L568" s="510"/>
      <c r="M568" s="510"/>
      <c r="N568" s="510"/>
      <c r="O568" s="511"/>
      <c r="P568" s="14"/>
      <c r="Q568" s="13"/>
    </row>
    <row r="569" spans="1:17" ht="15" customHeight="1" thickBot="1" x14ac:dyDescent="0.25">
      <c r="A569" s="13"/>
      <c r="B569" s="512" t="s">
        <v>106</v>
      </c>
      <c r="C569" s="513"/>
      <c r="D569" s="514"/>
      <c r="E569" s="518" t="s">
        <v>105</v>
      </c>
      <c r="F569" s="518" t="s">
        <v>278</v>
      </c>
      <c r="G569" s="518" t="s">
        <v>279</v>
      </c>
      <c r="H569" s="520" t="s">
        <v>280</v>
      </c>
      <c r="I569" s="522" t="s">
        <v>107</v>
      </c>
      <c r="J569" s="524" t="s">
        <v>87</v>
      </c>
      <c r="K569" s="525"/>
      <c r="L569" s="525"/>
      <c r="M569" s="525"/>
      <c r="N569" s="525"/>
      <c r="O569" s="526" t="s">
        <v>66</v>
      </c>
      <c r="P569" s="14"/>
      <c r="Q569" s="13"/>
    </row>
    <row r="570" spans="1:17" ht="15" customHeight="1" thickBot="1" x14ac:dyDescent="0.25">
      <c r="A570" s="13"/>
      <c r="B570" s="515"/>
      <c r="C570" s="516"/>
      <c r="D570" s="517"/>
      <c r="E570" s="519"/>
      <c r="F570" s="519"/>
      <c r="G570" s="519"/>
      <c r="H570" s="521"/>
      <c r="I570" s="523"/>
      <c r="J570" s="10" t="s">
        <v>101</v>
      </c>
      <c r="K570" s="10" t="s">
        <v>102</v>
      </c>
      <c r="L570" s="10" t="s">
        <v>103</v>
      </c>
      <c r="M570" s="10" t="s">
        <v>104</v>
      </c>
      <c r="N570" s="41" t="s">
        <v>165</v>
      </c>
      <c r="O570" s="527"/>
      <c r="P570" s="16"/>
      <c r="Q570" s="13"/>
    </row>
    <row r="571" spans="1:17" ht="15" customHeight="1" x14ac:dyDescent="0.2">
      <c r="A571" s="13"/>
      <c r="B571" s="614" t="str">
        <f>CONCATENATE("Januar ",$B$567)</f>
        <v>Januar 2024</v>
      </c>
      <c r="C571" s="615"/>
      <c r="D571" s="616"/>
      <c r="E571" s="35">
        <f>E557</f>
        <v>1000</v>
      </c>
      <c r="F571" s="36"/>
      <c r="G571" s="36"/>
      <c r="H571" s="36"/>
      <c r="I571" s="37">
        <f t="shared" ref="I571:I584" si="152">SUM(E571:H571)</f>
        <v>1000</v>
      </c>
      <c r="J571" s="19">
        <f t="shared" ref="J571:J584" si="153">ROUND($I571*$O$12,2)</f>
        <v>73</v>
      </c>
      <c r="K571" s="19">
        <f t="shared" ref="K571:K584" si="154">ROUND($I571*$O$13,2)</f>
        <v>17</v>
      </c>
      <c r="L571" s="19">
        <f t="shared" ref="L571:L584" si="155">ROUND($I571*$O$14,2)</f>
        <v>13</v>
      </c>
      <c r="M571" s="19">
        <f t="shared" ref="M571:M584" si="156">ROUND($I571*$O$15,2)</f>
        <v>93</v>
      </c>
      <c r="N571" s="42">
        <f t="shared" ref="N571:N581" si="157">ROUND($I571*$O$17,2)+ROUND($I571*$O$18,2)+ROUND($I571*$O$19,2)+ROUND($I571*$O$20,2)</f>
        <v>0.6</v>
      </c>
      <c r="O571" s="45">
        <f t="shared" ref="O571:O585" si="158">SUM(E571:H571)+SUM(J571:N571)</f>
        <v>1196.5999999999999</v>
      </c>
      <c r="P571" s="14"/>
      <c r="Q571" s="13"/>
    </row>
    <row r="572" spans="1:17" ht="15" customHeight="1" x14ac:dyDescent="0.2">
      <c r="A572" s="13"/>
      <c r="B572" s="528" t="str">
        <f>CONCATENATE("Februar ",$B$567)</f>
        <v>Februar 2024</v>
      </c>
      <c r="C572" s="529"/>
      <c r="D572" s="530"/>
      <c r="E572" s="38">
        <v>0</v>
      </c>
      <c r="F572" s="39"/>
      <c r="G572" s="39"/>
      <c r="H572" s="39"/>
      <c r="I572" s="40">
        <f t="shared" si="152"/>
        <v>0</v>
      </c>
      <c r="J572" s="21">
        <f t="shared" si="153"/>
        <v>0</v>
      </c>
      <c r="K572" s="21">
        <f t="shared" si="154"/>
        <v>0</v>
      </c>
      <c r="L572" s="21">
        <f t="shared" si="155"/>
        <v>0</v>
      </c>
      <c r="M572" s="21">
        <f t="shared" si="156"/>
        <v>0</v>
      </c>
      <c r="N572" s="43">
        <f t="shared" si="157"/>
        <v>0</v>
      </c>
      <c r="O572" s="46">
        <f t="shared" si="158"/>
        <v>0</v>
      </c>
      <c r="P572" s="14"/>
      <c r="Q572" s="13"/>
    </row>
    <row r="573" spans="1:17" ht="15" customHeight="1" x14ac:dyDescent="0.2">
      <c r="A573" s="13"/>
      <c r="B573" s="528" t="str">
        <f>CONCATENATE("März ",$B$567)</f>
        <v>März 2024</v>
      </c>
      <c r="C573" s="529"/>
      <c r="D573" s="530"/>
      <c r="E573" s="38">
        <v>0</v>
      </c>
      <c r="F573" s="39"/>
      <c r="G573" s="39"/>
      <c r="H573" s="39"/>
      <c r="I573" s="40">
        <f t="shared" si="152"/>
        <v>0</v>
      </c>
      <c r="J573" s="21">
        <f t="shared" si="153"/>
        <v>0</v>
      </c>
      <c r="K573" s="21">
        <f t="shared" si="154"/>
        <v>0</v>
      </c>
      <c r="L573" s="21">
        <f t="shared" si="155"/>
        <v>0</v>
      </c>
      <c r="M573" s="21">
        <f t="shared" si="156"/>
        <v>0</v>
      </c>
      <c r="N573" s="43">
        <f t="shared" si="157"/>
        <v>0</v>
      </c>
      <c r="O573" s="46">
        <f t="shared" si="158"/>
        <v>0</v>
      </c>
      <c r="P573" s="14"/>
      <c r="Q573" s="13"/>
    </row>
    <row r="574" spans="1:17" ht="15" customHeight="1" x14ac:dyDescent="0.2">
      <c r="A574" s="13"/>
      <c r="B574" s="528" t="str">
        <f>CONCATENATE("April ",$B$567)</f>
        <v>April 2024</v>
      </c>
      <c r="C574" s="529"/>
      <c r="D574" s="530"/>
      <c r="E574" s="38">
        <v>0</v>
      </c>
      <c r="F574" s="39"/>
      <c r="G574" s="39"/>
      <c r="H574" s="39"/>
      <c r="I574" s="40">
        <f t="shared" si="152"/>
        <v>0</v>
      </c>
      <c r="J574" s="21">
        <f t="shared" si="153"/>
        <v>0</v>
      </c>
      <c r="K574" s="21">
        <f t="shared" si="154"/>
        <v>0</v>
      </c>
      <c r="L574" s="21">
        <f t="shared" si="155"/>
        <v>0</v>
      </c>
      <c r="M574" s="21">
        <f t="shared" si="156"/>
        <v>0</v>
      </c>
      <c r="N574" s="43">
        <f t="shared" si="157"/>
        <v>0</v>
      </c>
      <c r="O574" s="46">
        <f t="shared" si="158"/>
        <v>0</v>
      </c>
      <c r="P574" s="14"/>
      <c r="Q574" s="13"/>
    </row>
    <row r="575" spans="1:17" ht="15" customHeight="1" x14ac:dyDescent="0.2">
      <c r="A575" s="13"/>
      <c r="B575" s="528" t="str">
        <f>CONCATENATE("Mai ",$B$567)</f>
        <v>Mai 2024</v>
      </c>
      <c r="C575" s="529"/>
      <c r="D575" s="530"/>
      <c r="E575" s="38">
        <v>0</v>
      </c>
      <c r="F575" s="39"/>
      <c r="G575" s="39"/>
      <c r="H575" s="39"/>
      <c r="I575" s="40">
        <f t="shared" si="152"/>
        <v>0</v>
      </c>
      <c r="J575" s="21">
        <f t="shared" si="153"/>
        <v>0</v>
      </c>
      <c r="K575" s="21">
        <f t="shared" si="154"/>
        <v>0</v>
      </c>
      <c r="L575" s="21">
        <f t="shared" si="155"/>
        <v>0</v>
      </c>
      <c r="M575" s="21">
        <f t="shared" si="156"/>
        <v>0</v>
      </c>
      <c r="N575" s="43">
        <f t="shared" si="157"/>
        <v>0</v>
      </c>
      <c r="O575" s="46">
        <f t="shared" si="158"/>
        <v>0</v>
      </c>
      <c r="P575" s="14"/>
      <c r="Q575" s="13"/>
    </row>
    <row r="576" spans="1:17" ht="15" customHeight="1" x14ac:dyDescent="0.2">
      <c r="A576" s="13"/>
      <c r="B576" s="528" t="str">
        <f>CONCATENATE("Juni ",$B$567)</f>
        <v>Juni 2024</v>
      </c>
      <c r="C576" s="529"/>
      <c r="D576" s="530"/>
      <c r="E576" s="38">
        <v>0</v>
      </c>
      <c r="F576" s="39"/>
      <c r="G576" s="39"/>
      <c r="H576" s="39"/>
      <c r="I576" s="40">
        <f t="shared" si="152"/>
        <v>0</v>
      </c>
      <c r="J576" s="21">
        <f t="shared" si="153"/>
        <v>0</v>
      </c>
      <c r="K576" s="21">
        <f t="shared" si="154"/>
        <v>0</v>
      </c>
      <c r="L576" s="21">
        <f t="shared" si="155"/>
        <v>0</v>
      </c>
      <c r="M576" s="21">
        <f t="shared" si="156"/>
        <v>0</v>
      </c>
      <c r="N576" s="43">
        <f t="shared" si="157"/>
        <v>0</v>
      </c>
      <c r="O576" s="46">
        <f t="shared" si="158"/>
        <v>0</v>
      </c>
      <c r="P576" s="14"/>
      <c r="Q576" s="13"/>
    </row>
    <row r="577" spans="1:17" ht="15" customHeight="1" x14ac:dyDescent="0.2">
      <c r="A577" s="13"/>
      <c r="B577" s="528" t="str">
        <f>CONCATENATE("Juli ",$B$567)</f>
        <v>Juli 2024</v>
      </c>
      <c r="C577" s="529"/>
      <c r="D577" s="530"/>
      <c r="E577" s="38">
        <v>0</v>
      </c>
      <c r="F577" s="39"/>
      <c r="G577" s="39"/>
      <c r="H577" s="39"/>
      <c r="I577" s="40">
        <f t="shared" si="152"/>
        <v>0</v>
      </c>
      <c r="J577" s="21">
        <f t="shared" si="153"/>
        <v>0</v>
      </c>
      <c r="K577" s="21">
        <f t="shared" si="154"/>
        <v>0</v>
      </c>
      <c r="L577" s="21">
        <f t="shared" si="155"/>
        <v>0</v>
      </c>
      <c r="M577" s="21">
        <f t="shared" si="156"/>
        <v>0</v>
      </c>
      <c r="N577" s="43">
        <f t="shared" si="157"/>
        <v>0</v>
      </c>
      <c r="O577" s="46">
        <f t="shared" si="158"/>
        <v>0</v>
      </c>
      <c r="P577" s="14"/>
      <c r="Q577" s="13"/>
    </row>
    <row r="578" spans="1:17" ht="15" customHeight="1" x14ac:dyDescent="0.2">
      <c r="A578" s="13"/>
      <c r="B578" s="528" t="str">
        <f>CONCATENATE("August ",$B$567)</f>
        <v>August 2024</v>
      </c>
      <c r="C578" s="529"/>
      <c r="D578" s="530"/>
      <c r="E578" s="38">
        <v>0</v>
      </c>
      <c r="F578" s="39"/>
      <c r="G578" s="39"/>
      <c r="H578" s="39"/>
      <c r="I578" s="40">
        <f t="shared" si="152"/>
        <v>0</v>
      </c>
      <c r="J578" s="21">
        <f t="shared" si="153"/>
        <v>0</v>
      </c>
      <c r="K578" s="21">
        <f t="shared" si="154"/>
        <v>0</v>
      </c>
      <c r="L578" s="21">
        <f t="shared" si="155"/>
        <v>0</v>
      </c>
      <c r="M578" s="21">
        <f t="shared" si="156"/>
        <v>0</v>
      </c>
      <c r="N578" s="43">
        <f t="shared" si="157"/>
        <v>0</v>
      </c>
      <c r="O578" s="46">
        <f t="shared" si="158"/>
        <v>0</v>
      </c>
      <c r="P578" s="14"/>
      <c r="Q578" s="13"/>
    </row>
    <row r="579" spans="1:17" ht="15" customHeight="1" x14ac:dyDescent="0.2">
      <c r="A579" s="13"/>
      <c r="B579" s="528" t="str">
        <f>CONCATENATE("September ",$B$567)</f>
        <v>September 2024</v>
      </c>
      <c r="C579" s="529"/>
      <c r="D579" s="530"/>
      <c r="E579" s="38">
        <v>0</v>
      </c>
      <c r="F579" s="39"/>
      <c r="G579" s="39"/>
      <c r="H579" s="39"/>
      <c r="I579" s="40">
        <f t="shared" si="152"/>
        <v>0</v>
      </c>
      <c r="J579" s="21">
        <f t="shared" si="153"/>
        <v>0</v>
      </c>
      <c r="K579" s="21">
        <f t="shared" si="154"/>
        <v>0</v>
      </c>
      <c r="L579" s="21">
        <f t="shared" si="155"/>
        <v>0</v>
      </c>
      <c r="M579" s="21">
        <f t="shared" si="156"/>
        <v>0</v>
      </c>
      <c r="N579" s="43">
        <f t="shared" si="157"/>
        <v>0</v>
      </c>
      <c r="O579" s="46">
        <f t="shared" si="158"/>
        <v>0</v>
      </c>
      <c r="P579" s="14"/>
      <c r="Q579" s="13"/>
    </row>
    <row r="580" spans="1:17" ht="15" customHeight="1" x14ac:dyDescent="0.2">
      <c r="A580" s="13"/>
      <c r="B580" s="528" t="str">
        <f>CONCATENATE("Oktober ",$B$567)</f>
        <v>Oktober 2024</v>
      </c>
      <c r="C580" s="529"/>
      <c r="D580" s="530"/>
      <c r="E580" s="38">
        <v>0</v>
      </c>
      <c r="F580" s="39"/>
      <c r="G580" s="39"/>
      <c r="H580" s="39"/>
      <c r="I580" s="40">
        <f t="shared" si="152"/>
        <v>0</v>
      </c>
      <c r="J580" s="21">
        <f t="shared" si="153"/>
        <v>0</v>
      </c>
      <c r="K580" s="21">
        <f t="shared" si="154"/>
        <v>0</v>
      </c>
      <c r="L580" s="21">
        <f t="shared" si="155"/>
        <v>0</v>
      </c>
      <c r="M580" s="21">
        <f t="shared" si="156"/>
        <v>0</v>
      </c>
      <c r="N580" s="43">
        <f t="shared" si="157"/>
        <v>0</v>
      </c>
      <c r="O580" s="46">
        <f t="shared" si="158"/>
        <v>0</v>
      </c>
      <c r="P580" s="14"/>
      <c r="Q580" s="13"/>
    </row>
    <row r="581" spans="1:17" ht="15" customHeight="1" x14ac:dyDescent="0.2">
      <c r="A581" s="13"/>
      <c r="B581" s="528" t="str">
        <f>CONCATENATE("November ",$B$567)</f>
        <v>November 2024</v>
      </c>
      <c r="C581" s="529"/>
      <c r="D581" s="530"/>
      <c r="E581" s="38">
        <v>0</v>
      </c>
      <c r="F581" s="39"/>
      <c r="G581" s="39"/>
      <c r="H581" s="39"/>
      <c r="I581" s="40">
        <f t="shared" si="152"/>
        <v>0</v>
      </c>
      <c r="J581" s="21">
        <f t="shared" si="153"/>
        <v>0</v>
      </c>
      <c r="K581" s="21">
        <f t="shared" si="154"/>
        <v>0</v>
      </c>
      <c r="L581" s="21">
        <f t="shared" si="155"/>
        <v>0</v>
      </c>
      <c r="M581" s="21">
        <f t="shared" si="156"/>
        <v>0</v>
      </c>
      <c r="N581" s="43">
        <f t="shared" si="157"/>
        <v>0</v>
      </c>
      <c r="O581" s="46">
        <f t="shared" si="158"/>
        <v>0</v>
      </c>
      <c r="P581" s="14"/>
      <c r="Q581" s="13"/>
    </row>
    <row r="582" spans="1:17" ht="15" customHeight="1" x14ac:dyDescent="0.2">
      <c r="A582" s="13"/>
      <c r="B582" s="528" t="str">
        <f>CONCATENATE("Jahressonderzahlung ",$B$567)</f>
        <v>Jahressonderzahlung 2024</v>
      </c>
      <c r="C582" s="529"/>
      <c r="D582" s="530"/>
      <c r="E582" s="38">
        <v>0</v>
      </c>
      <c r="F582" s="39"/>
      <c r="G582" s="39"/>
      <c r="H582" s="39"/>
      <c r="I582" s="40">
        <f t="shared" si="152"/>
        <v>0</v>
      </c>
      <c r="J582" s="21">
        <f t="shared" si="153"/>
        <v>0</v>
      </c>
      <c r="K582" s="21">
        <f t="shared" si="154"/>
        <v>0</v>
      </c>
      <c r="L582" s="21">
        <f t="shared" si="155"/>
        <v>0</v>
      </c>
      <c r="M582" s="21">
        <f t="shared" si="156"/>
        <v>0</v>
      </c>
      <c r="N582" s="43">
        <f>ROUND($I582*$O$17,2)</f>
        <v>0</v>
      </c>
      <c r="O582" s="46">
        <f t="shared" si="158"/>
        <v>0</v>
      </c>
      <c r="P582" s="14"/>
      <c r="Q582" s="13"/>
    </row>
    <row r="583" spans="1:17" ht="15" customHeight="1" x14ac:dyDescent="0.2">
      <c r="A583" s="13"/>
      <c r="B583" s="528" t="str">
        <f>CONCATENATE("Dezember ",$B$567)</f>
        <v>Dezember 2024</v>
      </c>
      <c r="C583" s="529"/>
      <c r="D583" s="530"/>
      <c r="E583" s="38">
        <v>0</v>
      </c>
      <c r="F583" s="39"/>
      <c r="G583" s="39"/>
      <c r="H583" s="39"/>
      <c r="I583" s="40">
        <f t="shared" si="152"/>
        <v>0</v>
      </c>
      <c r="J583" s="21">
        <f t="shared" si="153"/>
        <v>0</v>
      </c>
      <c r="K583" s="21">
        <f t="shared" si="154"/>
        <v>0</v>
      </c>
      <c r="L583" s="21">
        <f t="shared" si="155"/>
        <v>0</v>
      </c>
      <c r="M583" s="21">
        <f t="shared" si="156"/>
        <v>0</v>
      </c>
      <c r="N583" s="43">
        <f t="shared" ref="N583" si="159">ROUND($I583*$O$17,2)+ROUND($I583*$O$18,2)+ROUND($I583*$O$19,2)+ROUND($I583*$O$20,2)</f>
        <v>0</v>
      </c>
      <c r="O583" s="46">
        <f t="shared" si="158"/>
        <v>0</v>
      </c>
      <c r="P583" s="14"/>
      <c r="Q583" s="13"/>
    </row>
    <row r="584" spans="1:17" ht="15" customHeight="1" x14ac:dyDescent="0.2">
      <c r="A584" s="13"/>
      <c r="B584" s="528" t="str">
        <f>CONCATENATE("Leistungsentgelt ",$B$567)</f>
        <v>Leistungsentgelt 2024</v>
      </c>
      <c r="C584" s="529"/>
      <c r="D584" s="530"/>
      <c r="E584" s="38">
        <v>0</v>
      </c>
      <c r="F584" s="39"/>
      <c r="G584" s="39"/>
      <c r="H584" s="39"/>
      <c r="I584" s="40">
        <f t="shared" si="152"/>
        <v>0</v>
      </c>
      <c r="J584" s="21">
        <f t="shared" si="153"/>
        <v>0</v>
      </c>
      <c r="K584" s="21">
        <f t="shared" si="154"/>
        <v>0</v>
      </c>
      <c r="L584" s="21">
        <f t="shared" si="155"/>
        <v>0</v>
      </c>
      <c r="M584" s="21">
        <f t="shared" si="156"/>
        <v>0</v>
      </c>
      <c r="N584" s="43">
        <f>ROUND($I584*$O$17,2)</f>
        <v>0</v>
      </c>
      <c r="O584" s="46">
        <f t="shared" si="158"/>
        <v>0</v>
      </c>
      <c r="P584" s="14"/>
      <c r="Q584" s="13"/>
    </row>
    <row r="585" spans="1:17" ht="15" customHeight="1" thickBot="1" x14ac:dyDescent="0.25">
      <c r="A585" s="13"/>
      <c r="B585" s="531" t="str">
        <f>CONCATENATE("gesamt ",$B$567)</f>
        <v>gesamt 2024</v>
      </c>
      <c r="C585" s="532"/>
      <c r="D585" s="533"/>
      <c r="E585" s="23">
        <f t="shared" ref="E585:N585" si="160">SUM(E571:E584)</f>
        <v>1000</v>
      </c>
      <c r="F585" s="24">
        <f t="shared" si="160"/>
        <v>0</v>
      </c>
      <c r="G585" s="24">
        <f t="shared" si="160"/>
        <v>0</v>
      </c>
      <c r="H585" s="24">
        <f t="shared" si="160"/>
        <v>0</v>
      </c>
      <c r="I585" s="24">
        <f t="shared" si="160"/>
        <v>1000</v>
      </c>
      <c r="J585" s="24">
        <f t="shared" si="160"/>
        <v>73</v>
      </c>
      <c r="K585" s="24">
        <f t="shared" si="160"/>
        <v>17</v>
      </c>
      <c r="L585" s="24">
        <f t="shared" si="160"/>
        <v>13</v>
      </c>
      <c r="M585" s="24">
        <f t="shared" si="160"/>
        <v>93</v>
      </c>
      <c r="N585" s="44">
        <f t="shared" si="160"/>
        <v>0.6</v>
      </c>
      <c r="O585" s="49">
        <f t="shared" si="158"/>
        <v>1196.5999999999999</v>
      </c>
      <c r="P585" s="14"/>
      <c r="Q585" s="13"/>
    </row>
    <row r="586" spans="1:17" ht="15" customHeight="1" x14ac:dyDescent="0.2">
      <c r="A586" s="13"/>
      <c r="B586" s="11" t="s">
        <v>284</v>
      </c>
      <c r="C586" s="261"/>
      <c r="D586" s="261"/>
      <c r="E586" s="261"/>
      <c r="G586" s="261"/>
      <c r="H586" s="261"/>
      <c r="I586" s="261"/>
      <c r="J586" s="261"/>
      <c r="K586" s="261"/>
      <c r="L586" s="541" t="str">
        <f>CONCATENATE("Berufsgenossenschaft ",$B$567)</f>
        <v>Berufsgenossenschaft 2024</v>
      </c>
      <c r="M586" s="542"/>
      <c r="N586" s="543"/>
      <c r="O586" s="47">
        <v>0</v>
      </c>
      <c r="P586" s="14"/>
      <c r="Q586" s="13"/>
    </row>
    <row r="587" spans="1:17" ht="15" customHeight="1" thickBot="1" x14ac:dyDescent="0.25">
      <c r="A587" s="13"/>
      <c r="B587" s="11" t="s">
        <v>281</v>
      </c>
      <c r="C587" s="261"/>
      <c r="D587" s="261"/>
      <c r="E587" s="261"/>
      <c r="F587" s="261"/>
      <c r="G587" s="261"/>
      <c r="H587" s="11" t="s">
        <v>282</v>
      </c>
      <c r="I587" s="261"/>
      <c r="J587" s="261"/>
      <c r="K587" s="261"/>
      <c r="L587" s="544" t="str">
        <f>CONCATENATE("Personalausgaben ",$B$567)</f>
        <v>Personalausgaben 2024</v>
      </c>
      <c r="M587" s="545"/>
      <c r="N587" s="546"/>
      <c r="O587" s="48">
        <f>SUM(O585:O586)</f>
        <v>1196.5999999999999</v>
      </c>
      <c r="P587" s="14"/>
      <c r="Q587" s="13"/>
    </row>
    <row r="588" spans="1:17" ht="15" customHeight="1" thickBot="1" x14ac:dyDescent="0.25">
      <c r="A588" s="13"/>
      <c r="B588" s="534" t="s">
        <v>81</v>
      </c>
      <c r="C588" s="535"/>
      <c r="D588" s="535"/>
      <c r="E588" s="535"/>
      <c r="F588" s="535"/>
      <c r="G588" s="535"/>
      <c r="H588" s="535"/>
      <c r="I588" s="536" t="str">
        <f>IF(E547&lt;&gt;0,E547,"")</f>
        <v>MA 7</v>
      </c>
      <c r="J588" s="536"/>
      <c r="K588" s="536"/>
      <c r="L588" s="536"/>
      <c r="M588" s="536"/>
      <c r="N588" s="536"/>
      <c r="O588" s="537"/>
      <c r="P588" s="14"/>
      <c r="Q588" s="13"/>
    </row>
    <row r="589" spans="1:17" ht="15" customHeight="1" thickBot="1" x14ac:dyDescent="0.25">
      <c r="A589" s="13"/>
      <c r="B589" s="538" t="str">
        <f>IF(B545&lt;&gt;0,B545,"")</f>
        <v>Ihr Projektname 7</v>
      </c>
      <c r="C589" s="539"/>
      <c r="D589" s="539"/>
      <c r="E589" s="539"/>
      <c r="F589" s="539"/>
      <c r="G589" s="539"/>
      <c r="H589" s="539"/>
      <c r="I589" s="539"/>
      <c r="J589" s="539"/>
      <c r="K589" s="539"/>
      <c r="L589" s="539"/>
      <c r="M589" s="539"/>
      <c r="N589" s="539"/>
      <c r="O589" s="540"/>
      <c r="P589" s="14"/>
      <c r="Q589" s="13"/>
    </row>
    <row r="590" spans="1:17" ht="15" customHeight="1" x14ac:dyDescent="0.2">
      <c r="A590" s="13"/>
      <c r="B590" s="506" t="s">
        <v>182</v>
      </c>
      <c r="C590" s="507"/>
      <c r="D590" s="507"/>
      <c r="E590" s="507"/>
      <c r="F590" s="507"/>
      <c r="G590" s="507"/>
      <c r="H590" s="507"/>
      <c r="I590" s="507"/>
      <c r="J590" s="507"/>
      <c r="K590" s="507"/>
      <c r="L590" s="507"/>
      <c r="M590" s="507"/>
      <c r="N590" s="507"/>
      <c r="O590" s="508"/>
      <c r="P590" s="14"/>
      <c r="Q590" s="13"/>
    </row>
    <row r="591" spans="1:17" ht="15" customHeight="1" thickBot="1" x14ac:dyDescent="0.25">
      <c r="A591" s="13"/>
      <c r="B591" s="509"/>
      <c r="C591" s="510"/>
      <c r="D591" s="510"/>
      <c r="E591" s="510"/>
      <c r="F591" s="510"/>
      <c r="G591" s="510"/>
      <c r="H591" s="510"/>
      <c r="I591" s="510"/>
      <c r="J591" s="510"/>
      <c r="K591" s="510"/>
      <c r="L591" s="510"/>
      <c r="M591" s="510"/>
      <c r="N591" s="510"/>
      <c r="O591" s="511"/>
      <c r="P591" s="14"/>
      <c r="Q591" s="13"/>
    </row>
    <row r="592" spans="1:17" ht="15" customHeight="1" thickBot="1" x14ac:dyDescent="0.25">
      <c r="A592" s="13"/>
      <c r="B592" s="512" t="s">
        <v>106</v>
      </c>
      <c r="C592" s="513"/>
      <c r="D592" s="514"/>
      <c r="E592" s="518" t="s">
        <v>105</v>
      </c>
      <c r="F592" s="518" t="s">
        <v>278</v>
      </c>
      <c r="G592" s="518" t="s">
        <v>279</v>
      </c>
      <c r="H592" s="520" t="s">
        <v>280</v>
      </c>
      <c r="I592" s="522" t="s">
        <v>107</v>
      </c>
      <c r="J592" s="524" t="s">
        <v>87</v>
      </c>
      <c r="K592" s="525"/>
      <c r="L592" s="525"/>
      <c r="M592" s="525"/>
      <c r="N592" s="525"/>
      <c r="O592" s="526" t="s">
        <v>66</v>
      </c>
      <c r="P592" s="14"/>
      <c r="Q592" s="13"/>
    </row>
    <row r="593" spans="1:17" ht="15" customHeight="1" thickBot="1" x14ac:dyDescent="0.25">
      <c r="A593" s="13"/>
      <c r="B593" s="515"/>
      <c r="C593" s="516"/>
      <c r="D593" s="517"/>
      <c r="E593" s="519"/>
      <c r="F593" s="519"/>
      <c r="G593" s="519"/>
      <c r="H593" s="521"/>
      <c r="I593" s="523"/>
      <c r="J593" s="10" t="s">
        <v>101</v>
      </c>
      <c r="K593" s="10" t="s">
        <v>102</v>
      </c>
      <c r="L593" s="10" t="s">
        <v>103</v>
      </c>
      <c r="M593" s="10" t="s">
        <v>104</v>
      </c>
      <c r="N593" s="41" t="s">
        <v>165</v>
      </c>
      <c r="O593" s="527"/>
      <c r="P593" s="14"/>
      <c r="Q593" s="13"/>
    </row>
    <row r="594" spans="1:17" ht="15" customHeight="1" x14ac:dyDescent="0.2">
      <c r="A594" s="13"/>
      <c r="B594" s="614" t="str">
        <f>CONCATENATE("Januar ",$B$590)</f>
        <v>Januar Jahr</v>
      </c>
      <c r="C594" s="615"/>
      <c r="D594" s="616"/>
      <c r="E594" s="35">
        <v>0</v>
      </c>
      <c r="F594" s="36"/>
      <c r="G594" s="36"/>
      <c r="H594" s="36"/>
      <c r="I594" s="37">
        <f t="shared" ref="I594:I607" si="161">SUM(E594:H594)</f>
        <v>0</v>
      </c>
      <c r="J594" s="19">
        <f>ROUND($I594*$O$552,2)</f>
        <v>0</v>
      </c>
      <c r="K594" s="19">
        <f>ROUND($I594*$O$553,2)</f>
        <v>0</v>
      </c>
      <c r="L594" s="19">
        <f>ROUND($I594*$O$554,2)</f>
        <v>0</v>
      </c>
      <c r="M594" s="19">
        <f>ROUND($I594*$O$555,2)</f>
        <v>0</v>
      </c>
      <c r="N594" s="20">
        <f>ROUND($I594*$O$557,2)+ROUND($I594*$O$1558,2)+ROUND($I594*$O$559,2)+ROUND($I594*$O$560,2)</f>
        <v>0</v>
      </c>
      <c r="O594" s="45">
        <f t="shared" ref="O594:O608" si="162">SUM(E594:H594)+SUM(J594:N594)</f>
        <v>0</v>
      </c>
      <c r="P594" s="14"/>
      <c r="Q594" s="13"/>
    </row>
    <row r="595" spans="1:17" ht="15" customHeight="1" x14ac:dyDescent="0.2">
      <c r="A595" s="13"/>
      <c r="B595" s="528" t="str">
        <f>CONCATENATE("Februar ",$B$590)</f>
        <v>Februar Jahr</v>
      </c>
      <c r="C595" s="529"/>
      <c r="D595" s="530"/>
      <c r="E595" s="38">
        <v>0</v>
      </c>
      <c r="F595" s="39"/>
      <c r="G595" s="39"/>
      <c r="H595" s="39"/>
      <c r="I595" s="40">
        <f t="shared" si="161"/>
        <v>0</v>
      </c>
      <c r="J595" s="21">
        <f t="shared" ref="J595:J607" si="163">ROUND($I595*$O$552,2)</f>
        <v>0</v>
      </c>
      <c r="K595" s="21">
        <f t="shared" ref="K595:K607" si="164">ROUND($I595*$O$553,2)</f>
        <v>0</v>
      </c>
      <c r="L595" s="21">
        <f t="shared" ref="L595:L607" si="165">ROUND($I595*$O$554,2)</f>
        <v>0</v>
      </c>
      <c r="M595" s="21">
        <f t="shared" ref="M595:M607" si="166">ROUND($I595*$O$555,2)</f>
        <v>0</v>
      </c>
      <c r="N595" s="22">
        <f>ROUND($I595*$O$557,2)+ROUND($I595*$O$1558,2)+ROUND($I595*$O$559,2)+ROUND($I595*$O$560,2)</f>
        <v>0</v>
      </c>
      <c r="O595" s="46">
        <f t="shared" si="162"/>
        <v>0</v>
      </c>
      <c r="P595" s="14"/>
      <c r="Q595" s="13"/>
    </row>
    <row r="596" spans="1:17" ht="15" customHeight="1" x14ac:dyDescent="0.2">
      <c r="A596" s="13"/>
      <c r="B596" s="528" t="str">
        <f>CONCATENATE("März ",$B$590)</f>
        <v>März Jahr</v>
      </c>
      <c r="C596" s="529"/>
      <c r="D596" s="530"/>
      <c r="E596" s="38">
        <v>0</v>
      </c>
      <c r="F596" s="39"/>
      <c r="G596" s="39"/>
      <c r="H596" s="39"/>
      <c r="I596" s="40">
        <f t="shared" si="161"/>
        <v>0</v>
      </c>
      <c r="J596" s="21">
        <f t="shared" si="163"/>
        <v>0</v>
      </c>
      <c r="K596" s="21">
        <f t="shared" si="164"/>
        <v>0</v>
      </c>
      <c r="L596" s="21">
        <f t="shared" si="165"/>
        <v>0</v>
      </c>
      <c r="M596" s="21">
        <f t="shared" si="166"/>
        <v>0</v>
      </c>
      <c r="N596" s="22">
        <f>ROUND($I596*$O$557,2)+ROUND($I596*$O$1558,2)+ROUND($I596*$O$559,2)+ROUND($I596*$O$560,2)</f>
        <v>0</v>
      </c>
      <c r="O596" s="46">
        <f t="shared" si="162"/>
        <v>0</v>
      </c>
      <c r="P596" s="14"/>
      <c r="Q596" s="13"/>
    </row>
    <row r="597" spans="1:17" ht="15" customHeight="1" x14ac:dyDescent="0.2">
      <c r="A597" s="13"/>
      <c r="B597" s="528" t="str">
        <f>CONCATENATE("April ",$B$590)</f>
        <v>April Jahr</v>
      </c>
      <c r="C597" s="529"/>
      <c r="D597" s="530"/>
      <c r="E597" s="38">
        <v>0</v>
      </c>
      <c r="F597" s="39"/>
      <c r="G597" s="39"/>
      <c r="H597" s="39"/>
      <c r="I597" s="40">
        <f t="shared" si="161"/>
        <v>0</v>
      </c>
      <c r="J597" s="21">
        <f t="shared" si="163"/>
        <v>0</v>
      </c>
      <c r="K597" s="21">
        <f t="shared" si="164"/>
        <v>0</v>
      </c>
      <c r="L597" s="21">
        <f t="shared" si="165"/>
        <v>0</v>
      </c>
      <c r="M597" s="21">
        <f t="shared" si="166"/>
        <v>0</v>
      </c>
      <c r="N597" s="22">
        <f t="shared" ref="N597:N606" si="167">ROUND($I597*$O$557,2)+ROUND($I597*$O$1558,2)+ROUND($I597*$O$559,2)+ROUND($I597*$O$560,2)</f>
        <v>0</v>
      </c>
      <c r="O597" s="46">
        <f t="shared" si="162"/>
        <v>0</v>
      </c>
      <c r="P597" s="14"/>
      <c r="Q597" s="13"/>
    </row>
    <row r="598" spans="1:17" ht="15" customHeight="1" x14ac:dyDescent="0.2">
      <c r="A598" s="13"/>
      <c r="B598" s="528" t="str">
        <f>CONCATENATE("Mai ",$B$590)</f>
        <v>Mai Jahr</v>
      </c>
      <c r="C598" s="529"/>
      <c r="D598" s="530"/>
      <c r="E598" s="38">
        <v>0</v>
      </c>
      <c r="F598" s="39"/>
      <c r="G598" s="39"/>
      <c r="H598" s="39"/>
      <c r="I598" s="40">
        <f t="shared" si="161"/>
        <v>0</v>
      </c>
      <c r="J598" s="21">
        <f t="shared" si="163"/>
        <v>0</v>
      </c>
      <c r="K598" s="21">
        <f t="shared" si="164"/>
        <v>0</v>
      </c>
      <c r="L598" s="21">
        <f t="shared" si="165"/>
        <v>0</v>
      </c>
      <c r="M598" s="21">
        <f t="shared" si="166"/>
        <v>0</v>
      </c>
      <c r="N598" s="22">
        <f t="shared" si="167"/>
        <v>0</v>
      </c>
      <c r="O598" s="46">
        <f t="shared" si="162"/>
        <v>0</v>
      </c>
      <c r="P598" s="14"/>
      <c r="Q598" s="13"/>
    </row>
    <row r="599" spans="1:17" ht="15" customHeight="1" x14ac:dyDescent="0.2">
      <c r="A599" s="13"/>
      <c r="B599" s="528" t="str">
        <f>CONCATENATE("Juni ",$B$590)</f>
        <v>Juni Jahr</v>
      </c>
      <c r="C599" s="529"/>
      <c r="D599" s="530"/>
      <c r="E599" s="38">
        <v>0</v>
      </c>
      <c r="F599" s="39"/>
      <c r="G599" s="39"/>
      <c r="H599" s="39"/>
      <c r="I599" s="40">
        <f t="shared" si="161"/>
        <v>0</v>
      </c>
      <c r="J599" s="21">
        <f t="shared" si="163"/>
        <v>0</v>
      </c>
      <c r="K599" s="21">
        <f t="shared" si="164"/>
        <v>0</v>
      </c>
      <c r="L599" s="21">
        <f t="shared" si="165"/>
        <v>0</v>
      </c>
      <c r="M599" s="21">
        <f t="shared" si="166"/>
        <v>0</v>
      </c>
      <c r="N599" s="22">
        <f t="shared" si="167"/>
        <v>0</v>
      </c>
      <c r="O599" s="46">
        <f t="shared" si="162"/>
        <v>0</v>
      </c>
      <c r="P599" s="14"/>
      <c r="Q599" s="13"/>
    </row>
    <row r="600" spans="1:17" ht="15" customHeight="1" x14ac:dyDescent="0.2">
      <c r="A600" s="13"/>
      <c r="B600" s="528" t="str">
        <f>CONCATENATE("Juli ",$B$590)</f>
        <v>Juli Jahr</v>
      </c>
      <c r="C600" s="529"/>
      <c r="D600" s="530"/>
      <c r="E600" s="38">
        <v>0</v>
      </c>
      <c r="F600" s="39"/>
      <c r="G600" s="39"/>
      <c r="H600" s="39"/>
      <c r="I600" s="40">
        <f t="shared" si="161"/>
        <v>0</v>
      </c>
      <c r="J600" s="21">
        <f t="shared" si="163"/>
        <v>0</v>
      </c>
      <c r="K600" s="21">
        <f t="shared" si="164"/>
        <v>0</v>
      </c>
      <c r="L600" s="21">
        <f t="shared" si="165"/>
        <v>0</v>
      </c>
      <c r="M600" s="21">
        <f t="shared" si="166"/>
        <v>0</v>
      </c>
      <c r="N600" s="22">
        <f t="shared" si="167"/>
        <v>0</v>
      </c>
      <c r="O600" s="46">
        <f t="shared" si="162"/>
        <v>0</v>
      </c>
      <c r="P600" s="14"/>
      <c r="Q600" s="13"/>
    </row>
    <row r="601" spans="1:17" ht="15" customHeight="1" x14ac:dyDescent="0.2">
      <c r="A601" s="13"/>
      <c r="B601" s="528" t="str">
        <f>CONCATENATE("August ",$B$590)</f>
        <v>August Jahr</v>
      </c>
      <c r="C601" s="529"/>
      <c r="D601" s="530"/>
      <c r="E601" s="38">
        <v>0</v>
      </c>
      <c r="F601" s="39"/>
      <c r="G601" s="39"/>
      <c r="H601" s="39"/>
      <c r="I601" s="40">
        <f t="shared" si="161"/>
        <v>0</v>
      </c>
      <c r="J601" s="21">
        <f t="shared" si="163"/>
        <v>0</v>
      </c>
      <c r="K601" s="21">
        <f t="shared" si="164"/>
        <v>0</v>
      </c>
      <c r="L601" s="21">
        <f t="shared" si="165"/>
        <v>0</v>
      </c>
      <c r="M601" s="21">
        <f t="shared" si="166"/>
        <v>0</v>
      </c>
      <c r="N601" s="22">
        <f t="shared" si="167"/>
        <v>0</v>
      </c>
      <c r="O601" s="46">
        <f t="shared" si="162"/>
        <v>0</v>
      </c>
      <c r="P601" s="14"/>
      <c r="Q601" s="13"/>
    </row>
    <row r="602" spans="1:17" ht="15" customHeight="1" x14ac:dyDescent="0.2">
      <c r="A602" s="13"/>
      <c r="B602" s="528" t="str">
        <f>CONCATENATE("September ",$B$590)</f>
        <v>September Jahr</v>
      </c>
      <c r="C602" s="529"/>
      <c r="D602" s="530"/>
      <c r="E602" s="38">
        <v>0</v>
      </c>
      <c r="F602" s="39"/>
      <c r="G602" s="39"/>
      <c r="H602" s="39"/>
      <c r="I602" s="40">
        <f t="shared" si="161"/>
        <v>0</v>
      </c>
      <c r="J602" s="21">
        <f t="shared" si="163"/>
        <v>0</v>
      </c>
      <c r="K602" s="21">
        <f t="shared" si="164"/>
        <v>0</v>
      </c>
      <c r="L602" s="21">
        <f t="shared" si="165"/>
        <v>0</v>
      </c>
      <c r="M602" s="21">
        <f t="shared" si="166"/>
        <v>0</v>
      </c>
      <c r="N602" s="22">
        <f t="shared" si="167"/>
        <v>0</v>
      </c>
      <c r="O602" s="46">
        <f t="shared" si="162"/>
        <v>0</v>
      </c>
      <c r="P602" s="14"/>
      <c r="Q602" s="13"/>
    </row>
    <row r="603" spans="1:17" ht="15" customHeight="1" x14ac:dyDescent="0.2">
      <c r="A603" s="13"/>
      <c r="B603" s="528" t="str">
        <f>CONCATENATE("Oktober ",$B$590)</f>
        <v>Oktober Jahr</v>
      </c>
      <c r="C603" s="529"/>
      <c r="D603" s="530"/>
      <c r="E603" s="38">
        <v>0</v>
      </c>
      <c r="F603" s="39"/>
      <c r="G603" s="39"/>
      <c r="H603" s="39"/>
      <c r="I603" s="40">
        <f t="shared" si="161"/>
        <v>0</v>
      </c>
      <c r="J603" s="21">
        <f t="shared" si="163"/>
        <v>0</v>
      </c>
      <c r="K603" s="21">
        <f t="shared" si="164"/>
        <v>0</v>
      </c>
      <c r="L603" s="21">
        <f t="shared" si="165"/>
        <v>0</v>
      </c>
      <c r="M603" s="21">
        <f t="shared" si="166"/>
        <v>0</v>
      </c>
      <c r="N603" s="22">
        <f t="shared" si="167"/>
        <v>0</v>
      </c>
      <c r="O603" s="46">
        <f t="shared" si="162"/>
        <v>0</v>
      </c>
      <c r="P603" s="14"/>
      <c r="Q603" s="13"/>
    </row>
    <row r="604" spans="1:17" ht="15" customHeight="1" x14ac:dyDescent="0.2">
      <c r="A604" s="13"/>
      <c r="B604" s="528" t="str">
        <f>CONCATENATE("November ",$B$590)</f>
        <v>November Jahr</v>
      </c>
      <c r="C604" s="529"/>
      <c r="D604" s="530"/>
      <c r="E604" s="38">
        <v>0</v>
      </c>
      <c r="F604" s="39"/>
      <c r="G604" s="39"/>
      <c r="H604" s="39"/>
      <c r="I604" s="40">
        <f t="shared" si="161"/>
        <v>0</v>
      </c>
      <c r="J604" s="21">
        <f t="shared" si="163"/>
        <v>0</v>
      </c>
      <c r="K604" s="21">
        <f t="shared" si="164"/>
        <v>0</v>
      </c>
      <c r="L604" s="21">
        <f t="shared" si="165"/>
        <v>0</v>
      </c>
      <c r="M604" s="21">
        <f t="shared" si="166"/>
        <v>0</v>
      </c>
      <c r="N604" s="22">
        <f>ROUND($I604*$O$557,2)+ROUND($I604*$O$1558,2)+ROUND($I604*$O$559,2)+ROUND($I604*$O$560,2)</f>
        <v>0</v>
      </c>
      <c r="O604" s="46">
        <f t="shared" si="162"/>
        <v>0</v>
      </c>
      <c r="P604" s="14"/>
      <c r="Q604" s="13"/>
    </row>
    <row r="605" spans="1:17" ht="15" customHeight="1" x14ac:dyDescent="0.2">
      <c r="A605" s="13"/>
      <c r="B605" s="528" t="str">
        <f>CONCATENATE("Jahressonderzahlung ",$B$590)</f>
        <v>Jahressonderzahlung Jahr</v>
      </c>
      <c r="C605" s="529"/>
      <c r="D605" s="530"/>
      <c r="E605" s="38">
        <v>0</v>
      </c>
      <c r="F605" s="39"/>
      <c r="G605" s="39"/>
      <c r="H605" s="39"/>
      <c r="I605" s="40">
        <f t="shared" si="161"/>
        <v>0</v>
      </c>
      <c r="J605" s="21">
        <f t="shared" si="163"/>
        <v>0</v>
      </c>
      <c r="K605" s="21">
        <f t="shared" si="164"/>
        <v>0</v>
      </c>
      <c r="L605" s="21">
        <f t="shared" si="165"/>
        <v>0</v>
      </c>
      <c r="M605" s="21">
        <f t="shared" si="166"/>
        <v>0</v>
      </c>
      <c r="N605" s="22">
        <f>ROUND($I605*$O$557,2)</f>
        <v>0</v>
      </c>
      <c r="O605" s="46">
        <f t="shared" si="162"/>
        <v>0</v>
      </c>
      <c r="P605" s="14"/>
      <c r="Q605" s="13"/>
    </row>
    <row r="606" spans="1:17" ht="15" customHeight="1" x14ac:dyDescent="0.2">
      <c r="A606" s="13"/>
      <c r="B606" s="528" t="str">
        <f>CONCATENATE("Dezember ",$B$590)</f>
        <v>Dezember Jahr</v>
      </c>
      <c r="C606" s="529"/>
      <c r="D606" s="530"/>
      <c r="E606" s="38">
        <v>0</v>
      </c>
      <c r="F606" s="39"/>
      <c r="G606" s="39"/>
      <c r="H606" s="39"/>
      <c r="I606" s="40">
        <f t="shared" si="161"/>
        <v>0</v>
      </c>
      <c r="J606" s="21">
        <f t="shared" si="163"/>
        <v>0</v>
      </c>
      <c r="K606" s="21">
        <f t="shared" si="164"/>
        <v>0</v>
      </c>
      <c r="L606" s="21">
        <f t="shared" si="165"/>
        <v>0</v>
      </c>
      <c r="M606" s="21">
        <f t="shared" si="166"/>
        <v>0</v>
      </c>
      <c r="N606" s="22">
        <f t="shared" si="167"/>
        <v>0</v>
      </c>
      <c r="O606" s="46">
        <f t="shared" si="162"/>
        <v>0</v>
      </c>
      <c r="P606" s="14"/>
      <c r="Q606" s="13"/>
    </row>
    <row r="607" spans="1:17" ht="15" customHeight="1" x14ac:dyDescent="0.2">
      <c r="A607" s="13"/>
      <c r="B607" s="528" t="str">
        <f>CONCATENATE("Leistungsentgelt ",$B$590)</f>
        <v>Leistungsentgelt Jahr</v>
      </c>
      <c r="C607" s="529"/>
      <c r="D607" s="530"/>
      <c r="E607" s="38">
        <v>0</v>
      </c>
      <c r="F607" s="39"/>
      <c r="G607" s="39"/>
      <c r="H607" s="39"/>
      <c r="I607" s="40">
        <f t="shared" si="161"/>
        <v>0</v>
      </c>
      <c r="J607" s="21">
        <f t="shared" si="163"/>
        <v>0</v>
      </c>
      <c r="K607" s="21">
        <f t="shared" si="164"/>
        <v>0</v>
      </c>
      <c r="L607" s="21">
        <f t="shared" si="165"/>
        <v>0</v>
      </c>
      <c r="M607" s="21">
        <f t="shared" si="166"/>
        <v>0</v>
      </c>
      <c r="N607" s="22">
        <f>ROUND($I607*$O$557,2)</f>
        <v>0</v>
      </c>
      <c r="O607" s="46">
        <f t="shared" si="162"/>
        <v>0</v>
      </c>
      <c r="P607" s="14"/>
      <c r="Q607" s="13"/>
    </row>
    <row r="608" spans="1:17" ht="15" customHeight="1" thickBot="1" x14ac:dyDescent="0.25">
      <c r="A608" s="13"/>
      <c r="B608" s="531" t="str">
        <f>CONCATENATE("gesamt ",$B$590)</f>
        <v>gesamt Jahr</v>
      </c>
      <c r="C608" s="532"/>
      <c r="D608" s="533"/>
      <c r="E608" s="23">
        <f t="shared" ref="E608:N608" si="168">SUM(E594:E607)</f>
        <v>0</v>
      </c>
      <c r="F608" s="24">
        <f t="shared" si="168"/>
        <v>0</v>
      </c>
      <c r="G608" s="24">
        <f t="shared" si="168"/>
        <v>0</v>
      </c>
      <c r="H608" s="24">
        <f t="shared" si="168"/>
        <v>0</v>
      </c>
      <c r="I608" s="24">
        <f t="shared" si="168"/>
        <v>0</v>
      </c>
      <c r="J608" s="24">
        <f t="shared" si="168"/>
        <v>0</v>
      </c>
      <c r="K608" s="24">
        <f t="shared" si="168"/>
        <v>0</v>
      </c>
      <c r="L608" s="24">
        <f t="shared" si="168"/>
        <v>0</v>
      </c>
      <c r="M608" s="24">
        <f t="shared" si="168"/>
        <v>0</v>
      </c>
      <c r="N608" s="44">
        <f t="shared" si="168"/>
        <v>0</v>
      </c>
      <c r="O608" s="49">
        <f t="shared" si="162"/>
        <v>0</v>
      </c>
      <c r="P608" s="14"/>
      <c r="Q608" s="13"/>
    </row>
    <row r="609" spans="1:17" ht="15" customHeight="1" x14ac:dyDescent="0.2">
      <c r="A609" s="13"/>
      <c r="B609" s="11" t="s">
        <v>284</v>
      </c>
      <c r="C609" s="261"/>
      <c r="D609" s="261"/>
      <c r="E609" s="261"/>
      <c r="G609" s="261"/>
      <c r="H609" s="261"/>
      <c r="I609" s="261"/>
      <c r="J609" s="261"/>
      <c r="K609" s="261"/>
      <c r="L609" s="541" t="str">
        <f>CONCATENATE("Berufsgenossenschaft ",$B$590)</f>
        <v>Berufsgenossenschaft Jahr</v>
      </c>
      <c r="M609" s="542"/>
      <c r="N609" s="543"/>
      <c r="O609" s="47">
        <v>0</v>
      </c>
      <c r="P609" s="14"/>
      <c r="Q609" s="13"/>
    </row>
    <row r="610" spans="1:17" ht="15" customHeight="1" thickBot="1" x14ac:dyDescent="0.25">
      <c r="A610" s="13"/>
      <c r="B610" s="11" t="s">
        <v>281</v>
      </c>
      <c r="C610" s="261"/>
      <c r="D610" s="261"/>
      <c r="E610" s="261"/>
      <c r="F610" s="261"/>
      <c r="G610" s="261"/>
      <c r="H610" s="11" t="s">
        <v>282</v>
      </c>
      <c r="I610" s="261"/>
      <c r="J610" s="261"/>
      <c r="K610" s="261"/>
      <c r="L610" s="544" t="str">
        <f>CONCATENATE("Personalausgaben ",$B$590)</f>
        <v>Personalausgaben Jahr</v>
      </c>
      <c r="M610" s="545"/>
      <c r="N610" s="546"/>
      <c r="O610" s="48">
        <f>SUM(O608:O609)</f>
        <v>0</v>
      </c>
      <c r="P610" s="14"/>
      <c r="Q610" s="13"/>
    </row>
    <row r="611" spans="1:17" ht="15" customHeight="1" thickBot="1" x14ac:dyDescent="0.25"/>
    <row r="612" spans="1:17" ht="15" customHeight="1" x14ac:dyDescent="0.2">
      <c r="B612" s="506" t="s">
        <v>182</v>
      </c>
      <c r="C612" s="507"/>
      <c r="D612" s="507"/>
      <c r="E612" s="507"/>
      <c r="F612" s="507"/>
      <c r="G612" s="507"/>
      <c r="H612" s="507"/>
      <c r="I612" s="507"/>
      <c r="J612" s="507"/>
      <c r="K612" s="507"/>
      <c r="L612" s="507"/>
      <c r="M612" s="507"/>
      <c r="N612" s="507"/>
      <c r="O612" s="508"/>
    </row>
    <row r="613" spans="1:17" ht="15" customHeight="1" thickBot="1" x14ac:dyDescent="0.25">
      <c r="B613" s="509"/>
      <c r="C613" s="510"/>
      <c r="D613" s="510"/>
      <c r="E613" s="510"/>
      <c r="F613" s="510"/>
      <c r="G613" s="510"/>
      <c r="H613" s="510"/>
      <c r="I613" s="510"/>
      <c r="J613" s="510"/>
      <c r="K613" s="510"/>
      <c r="L613" s="510"/>
      <c r="M613" s="510"/>
      <c r="N613" s="510"/>
      <c r="O613" s="511"/>
    </row>
    <row r="614" spans="1:17" ht="15" customHeight="1" thickBot="1" x14ac:dyDescent="0.25">
      <c r="B614" s="512" t="s">
        <v>106</v>
      </c>
      <c r="C614" s="513"/>
      <c r="D614" s="514"/>
      <c r="E614" s="518" t="s">
        <v>105</v>
      </c>
      <c r="F614" s="518" t="s">
        <v>278</v>
      </c>
      <c r="G614" s="518" t="s">
        <v>279</v>
      </c>
      <c r="H614" s="520" t="s">
        <v>280</v>
      </c>
      <c r="I614" s="522" t="s">
        <v>107</v>
      </c>
      <c r="J614" s="524" t="s">
        <v>87</v>
      </c>
      <c r="K614" s="525"/>
      <c r="L614" s="525"/>
      <c r="M614" s="525"/>
      <c r="N614" s="525"/>
      <c r="O614" s="526" t="s">
        <v>66</v>
      </c>
    </row>
    <row r="615" spans="1:17" ht="15" customHeight="1" thickBot="1" x14ac:dyDescent="0.25">
      <c r="B615" s="515"/>
      <c r="C615" s="516"/>
      <c r="D615" s="517"/>
      <c r="E615" s="519"/>
      <c r="F615" s="519"/>
      <c r="G615" s="519"/>
      <c r="H615" s="521"/>
      <c r="I615" s="523"/>
      <c r="J615" s="10" t="s">
        <v>101</v>
      </c>
      <c r="K615" s="10" t="s">
        <v>102</v>
      </c>
      <c r="L615" s="10" t="s">
        <v>103</v>
      </c>
      <c r="M615" s="10" t="s">
        <v>104</v>
      </c>
      <c r="N615" s="41" t="s">
        <v>165</v>
      </c>
      <c r="O615" s="527"/>
    </row>
    <row r="616" spans="1:17" ht="15" customHeight="1" x14ac:dyDescent="0.2">
      <c r="B616" s="614" t="str">
        <f>CONCATENATE("Januar ",$B$612)</f>
        <v>Januar Jahr</v>
      </c>
      <c r="C616" s="615"/>
      <c r="D616" s="616"/>
      <c r="E616" s="35">
        <v>0</v>
      </c>
      <c r="F616" s="36"/>
      <c r="G616" s="36"/>
      <c r="H616" s="36"/>
      <c r="I616" s="37">
        <f t="shared" ref="I616:I629" si="169">SUM(E616:H616)</f>
        <v>0</v>
      </c>
      <c r="J616" s="19">
        <f>ROUND($I616*$O$552,2)</f>
        <v>0</v>
      </c>
      <c r="K616" s="19">
        <f>ROUND($I616*$O$553,2)</f>
        <v>0</v>
      </c>
      <c r="L616" s="19">
        <f>ROUND($I616*$O$554,2)</f>
        <v>0</v>
      </c>
      <c r="M616" s="19">
        <f>ROUND($I616*$O$555,2)</f>
        <v>0</v>
      </c>
      <c r="N616" s="20">
        <f>ROUND($I616*$O$557,2)+ROUND($I616*$O$1558,2)+ROUND($I616*$O$559,2)+ROUND($I616*$O$560,2)</f>
        <v>0</v>
      </c>
      <c r="O616" s="45">
        <f t="shared" ref="O616:O630" si="170">SUM(E616:H616)+SUM(J616:N616)</f>
        <v>0</v>
      </c>
    </row>
    <row r="617" spans="1:17" ht="15" customHeight="1" x14ac:dyDescent="0.2">
      <c r="B617" s="528" t="str">
        <f>CONCATENATE("Februar ",$B$612)</f>
        <v>Februar Jahr</v>
      </c>
      <c r="C617" s="529"/>
      <c r="D617" s="530"/>
      <c r="E617" s="38">
        <v>0</v>
      </c>
      <c r="F617" s="39"/>
      <c r="G617" s="39"/>
      <c r="H617" s="39"/>
      <c r="I617" s="40">
        <f t="shared" si="169"/>
        <v>0</v>
      </c>
      <c r="J617" s="21">
        <f t="shared" ref="J617:J629" si="171">ROUND($I617*$O$552,2)</f>
        <v>0</v>
      </c>
      <c r="K617" s="21">
        <f t="shared" ref="K617:K629" si="172">ROUND($I617*$O$553,2)</f>
        <v>0</v>
      </c>
      <c r="L617" s="21">
        <f t="shared" ref="L617:L629" si="173">ROUND($I617*$O$554,2)</f>
        <v>0</v>
      </c>
      <c r="M617" s="21">
        <f t="shared" ref="M617:M629" si="174">ROUND($I617*$O$555,2)</f>
        <v>0</v>
      </c>
      <c r="N617" s="22">
        <f t="shared" ref="N617:N628" si="175">ROUND($I617*$O$557,2)+ROUND($I617*$O$1558,2)+ROUND($I617*$O$559,2)+ROUND($I617*$O$560,2)</f>
        <v>0</v>
      </c>
      <c r="O617" s="46">
        <f t="shared" si="170"/>
        <v>0</v>
      </c>
    </row>
    <row r="618" spans="1:17" ht="15" customHeight="1" x14ac:dyDescent="0.2">
      <c r="B618" s="528" t="str">
        <f>CONCATENATE("März ",$B$612)</f>
        <v>März Jahr</v>
      </c>
      <c r="C618" s="529"/>
      <c r="D618" s="530"/>
      <c r="E618" s="38">
        <v>0</v>
      </c>
      <c r="F618" s="39"/>
      <c r="G618" s="39"/>
      <c r="H618" s="39"/>
      <c r="I618" s="40">
        <f t="shared" si="169"/>
        <v>0</v>
      </c>
      <c r="J618" s="21">
        <f t="shared" si="171"/>
        <v>0</v>
      </c>
      <c r="K618" s="21">
        <f t="shared" si="172"/>
        <v>0</v>
      </c>
      <c r="L618" s="21">
        <f t="shared" si="173"/>
        <v>0</v>
      </c>
      <c r="M618" s="21">
        <f t="shared" si="174"/>
        <v>0</v>
      </c>
      <c r="N618" s="22">
        <f t="shared" si="175"/>
        <v>0</v>
      </c>
      <c r="O618" s="46">
        <f t="shared" si="170"/>
        <v>0</v>
      </c>
    </row>
    <row r="619" spans="1:17" ht="15" customHeight="1" x14ac:dyDescent="0.2">
      <c r="B619" s="528" t="str">
        <f>CONCATENATE("April ",$B$612)</f>
        <v>April Jahr</v>
      </c>
      <c r="C619" s="529"/>
      <c r="D619" s="530"/>
      <c r="E619" s="38">
        <v>0</v>
      </c>
      <c r="F619" s="39"/>
      <c r="G619" s="39"/>
      <c r="H619" s="39"/>
      <c r="I619" s="40">
        <f t="shared" si="169"/>
        <v>0</v>
      </c>
      <c r="J619" s="21">
        <f t="shared" si="171"/>
        <v>0</v>
      </c>
      <c r="K619" s="21">
        <f t="shared" si="172"/>
        <v>0</v>
      </c>
      <c r="L619" s="21">
        <f t="shared" si="173"/>
        <v>0</v>
      </c>
      <c r="M619" s="21">
        <f t="shared" si="174"/>
        <v>0</v>
      </c>
      <c r="N619" s="22">
        <f t="shared" si="175"/>
        <v>0</v>
      </c>
      <c r="O619" s="46">
        <f t="shared" si="170"/>
        <v>0</v>
      </c>
    </row>
    <row r="620" spans="1:17" ht="15" customHeight="1" x14ac:dyDescent="0.2">
      <c r="B620" s="528" t="str">
        <f>CONCATENATE("Mai ",$B$612)</f>
        <v>Mai Jahr</v>
      </c>
      <c r="C620" s="529"/>
      <c r="D620" s="530"/>
      <c r="E620" s="38">
        <v>0</v>
      </c>
      <c r="F620" s="39"/>
      <c r="G620" s="39"/>
      <c r="H620" s="39"/>
      <c r="I620" s="40">
        <f t="shared" si="169"/>
        <v>0</v>
      </c>
      <c r="J620" s="21">
        <f t="shared" si="171"/>
        <v>0</v>
      </c>
      <c r="K620" s="21">
        <f t="shared" si="172"/>
        <v>0</v>
      </c>
      <c r="L620" s="21">
        <f t="shared" si="173"/>
        <v>0</v>
      </c>
      <c r="M620" s="21">
        <f t="shared" si="174"/>
        <v>0</v>
      </c>
      <c r="N620" s="22">
        <f t="shared" si="175"/>
        <v>0</v>
      </c>
      <c r="O620" s="46">
        <f t="shared" si="170"/>
        <v>0</v>
      </c>
    </row>
    <row r="621" spans="1:17" ht="15" customHeight="1" x14ac:dyDescent="0.2">
      <c r="B621" s="528" t="str">
        <f>CONCATENATE("Juni ",$B$612)</f>
        <v>Juni Jahr</v>
      </c>
      <c r="C621" s="529"/>
      <c r="D621" s="530"/>
      <c r="E621" s="38">
        <v>0</v>
      </c>
      <c r="F621" s="39"/>
      <c r="G621" s="39"/>
      <c r="H621" s="39"/>
      <c r="I621" s="40">
        <f t="shared" si="169"/>
        <v>0</v>
      </c>
      <c r="J621" s="21">
        <f t="shared" si="171"/>
        <v>0</v>
      </c>
      <c r="K621" s="21">
        <f t="shared" si="172"/>
        <v>0</v>
      </c>
      <c r="L621" s="21">
        <f t="shared" si="173"/>
        <v>0</v>
      </c>
      <c r="M621" s="21">
        <f t="shared" si="174"/>
        <v>0</v>
      </c>
      <c r="N621" s="22">
        <f t="shared" si="175"/>
        <v>0</v>
      </c>
      <c r="O621" s="46">
        <f t="shared" si="170"/>
        <v>0</v>
      </c>
    </row>
    <row r="622" spans="1:17" ht="15" customHeight="1" x14ac:dyDescent="0.2">
      <c r="B622" s="528" t="str">
        <f>CONCATENATE("Juli ",$B$612)</f>
        <v>Juli Jahr</v>
      </c>
      <c r="C622" s="529"/>
      <c r="D622" s="530"/>
      <c r="E622" s="38">
        <v>0</v>
      </c>
      <c r="F622" s="39"/>
      <c r="G622" s="39"/>
      <c r="H622" s="39"/>
      <c r="I622" s="40">
        <f t="shared" si="169"/>
        <v>0</v>
      </c>
      <c r="J622" s="21">
        <f t="shared" si="171"/>
        <v>0</v>
      </c>
      <c r="K622" s="21">
        <f t="shared" si="172"/>
        <v>0</v>
      </c>
      <c r="L622" s="21">
        <f t="shared" si="173"/>
        <v>0</v>
      </c>
      <c r="M622" s="21">
        <f t="shared" si="174"/>
        <v>0</v>
      </c>
      <c r="N622" s="22">
        <f t="shared" si="175"/>
        <v>0</v>
      </c>
      <c r="O622" s="46">
        <f t="shared" si="170"/>
        <v>0</v>
      </c>
    </row>
    <row r="623" spans="1:17" ht="15" customHeight="1" x14ac:dyDescent="0.2">
      <c r="B623" s="528" t="str">
        <f>CONCATENATE("August ",$B$612)</f>
        <v>August Jahr</v>
      </c>
      <c r="C623" s="529"/>
      <c r="D623" s="530"/>
      <c r="E623" s="38">
        <v>0</v>
      </c>
      <c r="F623" s="39"/>
      <c r="G623" s="39"/>
      <c r="H623" s="39"/>
      <c r="I623" s="40">
        <f t="shared" si="169"/>
        <v>0</v>
      </c>
      <c r="J623" s="21">
        <f t="shared" si="171"/>
        <v>0</v>
      </c>
      <c r="K623" s="21">
        <f t="shared" si="172"/>
        <v>0</v>
      </c>
      <c r="L623" s="21">
        <f t="shared" si="173"/>
        <v>0</v>
      </c>
      <c r="M623" s="21">
        <f t="shared" si="174"/>
        <v>0</v>
      </c>
      <c r="N623" s="22">
        <f t="shared" si="175"/>
        <v>0</v>
      </c>
      <c r="O623" s="46">
        <f t="shared" si="170"/>
        <v>0</v>
      </c>
    </row>
    <row r="624" spans="1:17" ht="15" customHeight="1" x14ac:dyDescent="0.2">
      <c r="B624" s="528" t="str">
        <f>CONCATENATE("September ",$B$612)</f>
        <v>September Jahr</v>
      </c>
      <c r="C624" s="529"/>
      <c r="D624" s="530"/>
      <c r="E624" s="38">
        <v>0</v>
      </c>
      <c r="F624" s="39"/>
      <c r="G624" s="39"/>
      <c r="H624" s="39"/>
      <c r="I624" s="40">
        <f t="shared" si="169"/>
        <v>0</v>
      </c>
      <c r="J624" s="21">
        <f t="shared" si="171"/>
        <v>0</v>
      </c>
      <c r="K624" s="21">
        <f t="shared" si="172"/>
        <v>0</v>
      </c>
      <c r="L624" s="21">
        <f t="shared" si="173"/>
        <v>0</v>
      </c>
      <c r="M624" s="21">
        <f t="shared" si="174"/>
        <v>0</v>
      </c>
      <c r="N624" s="22">
        <f t="shared" si="175"/>
        <v>0</v>
      </c>
      <c r="O624" s="46">
        <f t="shared" si="170"/>
        <v>0</v>
      </c>
    </row>
    <row r="625" spans="1:17" ht="15" customHeight="1" x14ac:dyDescent="0.2">
      <c r="B625" s="528" t="str">
        <f>CONCATENATE("Oktober ",$B$612)</f>
        <v>Oktober Jahr</v>
      </c>
      <c r="C625" s="529"/>
      <c r="D625" s="530"/>
      <c r="E625" s="38">
        <v>0</v>
      </c>
      <c r="F625" s="39"/>
      <c r="G625" s="39"/>
      <c r="H625" s="39"/>
      <c r="I625" s="40">
        <f t="shared" si="169"/>
        <v>0</v>
      </c>
      <c r="J625" s="21">
        <f t="shared" si="171"/>
        <v>0</v>
      </c>
      <c r="K625" s="21">
        <f t="shared" si="172"/>
        <v>0</v>
      </c>
      <c r="L625" s="21">
        <f t="shared" si="173"/>
        <v>0</v>
      </c>
      <c r="M625" s="21">
        <f t="shared" si="174"/>
        <v>0</v>
      </c>
      <c r="N625" s="22">
        <f t="shared" si="175"/>
        <v>0</v>
      </c>
      <c r="O625" s="46">
        <f t="shared" si="170"/>
        <v>0</v>
      </c>
    </row>
    <row r="626" spans="1:17" ht="15" customHeight="1" x14ac:dyDescent="0.2">
      <c r="B626" s="528" t="str">
        <f>CONCATENATE("November ",$B$612)</f>
        <v>November Jahr</v>
      </c>
      <c r="C626" s="529"/>
      <c r="D626" s="530"/>
      <c r="E626" s="38">
        <v>0</v>
      </c>
      <c r="F626" s="39"/>
      <c r="G626" s="39"/>
      <c r="H626" s="39"/>
      <c r="I626" s="40">
        <f t="shared" si="169"/>
        <v>0</v>
      </c>
      <c r="J626" s="21">
        <f t="shared" si="171"/>
        <v>0</v>
      </c>
      <c r="K626" s="21">
        <f t="shared" si="172"/>
        <v>0</v>
      </c>
      <c r="L626" s="21">
        <f t="shared" si="173"/>
        <v>0</v>
      </c>
      <c r="M626" s="21">
        <f t="shared" si="174"/>
        <v>0</v>
      </c>
      <c r="N626" s="22">
        <f t="shared" si="175"/>
        <v>0</v>
      </c>
      <c r="O626" s="46">
        <f t="shared" si="170"/>
        <v>0</v>
      </c>
    </row>
    <row r="627" spans="1:17" ht="15" customHeight="1" x14ac:dyDescent="0.2">
      <c r="B627" s="528" t="str">
        <f>CONCATENATE("Jahressonderzahlung ",$B$612)</f>
        <v>Jahressonderzahlung Jahr</v>
      </c>
      <c r="C627" s="529"/>
      <c r="D627" s="530"/>
      <c r="E627" s="38">
        <v>0</v>
      </c>
      <c r="F627" s="39"/>
      <c r="G627" s="39"/>
      <c r="H627" s="39"/>
      <c r="I627" s="40">
        <f t="shared" si="169"/>
        <v>0</v>
      </c>
      <c r="J627" s="21">
        <f t="shared" si="171"/>
        <v>0</v>
      </c>
      <c r="K627" s="21">
        <f t="shared" si="172"/>
        <v>0</v>
      </c>
      <c r="L627" s="21">
        <f t="shared" si="173"/>
        <v>0</v>
      </c>
      <c r="M627" s="21">
        <f t="shared" si="174"/>
        <v>0</v>
      </c>
      <c r="N627" s="22">
        <f>ROUND($I627*$O$557,2)</f>
        <v>0</v>
      </c>
      <c r="O627" s="46">
        <f t="shared" si="170"/>
        <v>0</v>
      </c>
    </row>
    <row r="628" spans="1:17" ht="15" customHeight="1" x14ac:dyDescent="0.2">
      <c r="B628" s="528" t="str">
        <f>CONCATENATE("Dezember ",$B$612)</f>
        <v>Dezember Jahr</v>
      </c>
      <c r="C628" s="529"/>
      <c r="D628" s="530"/>
      <c r="E628" s="38">
        <v>0</v>
      </c>
      <c r="F628" s="39"/>
      <c r="G628" s="39"/>
      <c r="H628" s="39"/>
      <c r="I628" s="40">
        <f t="shared" si="169"/>
        <v>0</v>
      </c>
      <c r="J628" s="21">
        <f t="shared" si="171"/>
        <v>0</v>
      </c>
      <c r="K628" s="21">
        <f t="shared" si="172"/>
        <v>0</v>
      </c>
      <c r="L628" s="21">
        <f t="shared" si="173"/>
        <v>0</v>
      </c>
      <c r="M628" s="21">
        <f t="shared" si="174"/>
        <v>0</v>
      </c>
      <c r="N628" s="22">
        <f t="shared" si="175"/>
        <v>0</v>
      </c>
      <c r="O628" s="46">
        <f t="shared" si="170"/>
        <v>0</v>
      </c>
    </row>
    <row r="629" spans="1:17" ht="15" customHeight="1" x14ac:dyDescent="0.2">
      <c r="B629" s="528" t="str">
        <f>CONCATENATE("Leistungsentgelt ",$B$612)</f>
        <v>Leistungsentgelt Jahr</v>
      </c>
      <c r="C629" s="529"/>
      <c r="D629" s="530"/>
      <c r="E629" s="38">
        <v>0</v>
      </c>
      <c r="F629" s="39"/>
      <c r="G629" s="39"/>
      <c r="H629" s="39"/>
      <c r="I629" s="40">
        <f t="shared" si="169"/>
        <v>0</v>
      </c>
      <c r="J629" s="21">
        <f t="shared" si="171"/>
        <v>0</v>
      </c>
      <c r="K629" s="21">
        <f t="shared" si="172"/>
        <v>0</v>
      </c>
      <c r="L629" s="21">
        <f t="shared" si="173"/>
        <v>0</v>
      </c>
      <c r="M629" s="21">
        <f t="shared" si="174"/>
        <v>0</v>
      </c>
      <c r="N629" s="22">
        <f>ROUND($I629*$O$557,2)</f>
        <v>0</v>
      </c>
      <c r="O629" s="46">
        <f t="shared" si="170"/>
        <v>0</v>
      </c>
    </row>
    <row r="630" spans="1:17" ht="15" customHeight="1" thickBot="1" x14ac:dyDescent="0.25">
      <c r="B630" s="531" t="str">
        <f>CONCATENATE("gesamt ",$B$612)</f>
        <v>gesamt Jahr</v>
      </c>
      <c r="C630" s="532"/>
      <c r="D630" s="533"/>
      <c r="E630" s="23">
        <f t="shared" ref="E630:N630" si="176">SUM(E616:E629)</f>
        <v>0</v>
      </c>
      <c r="F630" s="24">
        <f t="shared" si="176"/>
        <v>0</v>
      </c>
      <c r="G630" s="24">
        <f t="shared" si="176"/>
        <v>0</v>
      </c>
      <c r="H630" s="24">
        <f t="shared" si="176"/>
        <v>0</v>
      </c>
      <c r="I630" s="24">
        <f t="shared" si="176"/>
        <v>0</v>
      </c>
      <c r="J630" s="24">
        <f t="shared" si="176"/>
        <v>0</v>
      </c>
      <c r="K630" s="24">
        <f t="shared" si="176"/>
        <v>0</v>
      </c>
      <c r="L630" s="24">
        <f t="shared" si="176"/>
        <v>0</v>
      </c>
      <c r="M630" s="24">
        <f t="shared" si="176"/>
        <v>0</v>
      </c>
      <c r="N630" s="44">
        <f t="shared" si="176"/>
        <v>0</v>
      </c>
      <c r="O630" s="49">
        <f t="shared" si="170"/>
        <v>0</v>
      </c>
    </row>
    <row r="631" spans="1:17" ht="15" customHeight="1" x14ac:dyDescent="0.2">
      <c r="B631" s="11" t="s">
        <v>284</v>
      </c>
      <c r="C631" s="261"/>
      <c r="D631" s="261"/>
      <c r="E631" s="261"/>
      <c r="G631" s="261"/>
      <c r="H631" s="261"/>
      <c r="I631" s="261"/>
      <c r="J631" s="261"/>
      <c r="K631" s="261"/>
      <c r="L631" s="541" t="str">
        <f>CONCATENATE("Berufsgenossenschaft ",$B$612)</f>
        <v>Berufsgenossenschaft Jahr</v>
      </c>
      <c r="M631" s="542"/>
      <c r="N631" s="543"/>
      <c r="O631" s="47">
        <v>0</v>
      </c>
    </row>
    <row r="632" spans="1:17" ht="15" customHeight="1" thickBot="1" x14ac:dyDescent="0.25">
      <c r="B632" s="11" t="s">
        <v>281</v>
      </c>
      <c r="C632" s="261"/>
      <c r="D632" s="261"/>
      <c r="E632" s="261"/>
      <c r="F632" s="261"/>
      <c r="G632" s="261"/>
      <c r="H632" s="11" t="s">
        <v>282</v>
      </c>
      <c r="I632" s="261"/>
      <c r="J632" s="261"/>
      <c r="K632" s="261"/>
      <c r="L632" s="544" t="str">
        <f>CONCATENATE("Personalausgaben ",$B$612)</f>
        <v>Personalausgaben Jahr</v>
      </c>
      <c r="M632" s="545"/>
      <c r="N632" s="546"/>
      <c r="O632" s="48">
        <f>SUM(O630:O631)</f>
        <v>0</v>
      </c>
    </row>
    <row r="633" spans="1:17" ht="15" customHeight="1" thickBot="1" x14ac:dyDescent="0.25">
      <c r="A633" s="13"/>
      <c r="B633" s="534" t="s">
        <v>81</v>
      </c>
      <c r="C633" s="535"/>
      <c r="D633" s="535"/>
      <c r="E633" s="535"/>
      <c r="F633" s="535"/>
      <c r="G633" s="535"/>
      <c r="H633" s="535"/>
      <c r="I633" s="536" t="str">
        <f>IF(E637&lt;&gt;0,E637,"")</f>
        <v>MA 8</v>
      </c>
      <c r="J633" s="536"/>
      <c r="K633" s="536"/>
      <c r="L633" s="536"/>
      <c r="M633" s="536"/>
      <c r="N633" s="536"/>
      <c r="O633" s="537"/>
      <c r="P633" s="17"/>
      <c r="Q633" s="13"/>
    </row>
    <row r="634" spans="1:17" ht="15" customHeight="1" x14ac:dyDescent="0.2">
      <c r="A634" s="13"/>
      <c r="B634" s="570" t="s">
        <v>283</v>
      </c>
      <c r="C634" s="571"/>
      <c r="D634" s="571"/>
      <c r="E634" s="571"/>
      <c r="F634" s="571"/>
      <c r="G634" s="571"/>
      <c r="H634" s="571"/>
      <c r="I634" s="571"/>
      <c r="J634" s="571"/>
      <c r="K634" s="571"/>
      <c r="L634" s="571"/>
      <c r="M634" s="571"/>
      <c r="N634" s="571"/>
      <c r="O634" s="572"/>
      <c r="P634" s="18"/>
      <c r="Q634" s="13"/>
    </row>
    <row r="635" spans="1:17" ht="15" customHeight="1" thickBot="1" x14ac:dyDescent="0.25">
      <c r="A635" s="13"/>
      <c r="B635" s="573" t="s">
        <v>134</v>
      </c>
      <c r="C635" s="574"/>
      <c r="D635" s="574"/>
      <c r="E635" s="574"/>
      <c r="F635" s="574"/>
      <c r="G635" s="574"/>
      <c r="H635" s="574"/>
      <c r="I635" s="574"/>
      <c r="J635" s="574"/>
      <c r="K635" s="574"/>
      <c r="L635" s="574"/>
      <c r="M635" s="574"/>
      <c r="N635" s="574"/>
      <c r="O635" s="575"/>
      <c r="P635" s="18"/>
      <c r="Q635" s="13"/>
    </row>
    <row r="636" spans="1:17" ht="15" customHeight="1" thickBot="1" x14ac:dyDescent="0.25">
      <c r="A636" s="13"/>
      <c r="B636" s="13"/>
      <c r="C636" s="13"/>
      <c r="D636" s="13"/>
      <c r="E636" s="13"/>
      <c r="F636" s="13"/>
      <c r="G636" s="13"/>
      <c r="H636" s="13"/>
      <c r="I636" s="13"/>
      <c r="J636" s="13"/>
      <c r="K636" s="13"/>
      <c r="L636" s="13"/>
      <c r="M636" s="13"/>
      <c r="N636" s="13"/>
      <c r="O636" s="13"/>
      <c r="P636" s="14"/>
      <c r="Q636" s="13"/>
    </row>
    <row r="637" spans="1:17" ht="15" customHeight="1" x14ac:dyDescent="0.2">
      <c r="A637" s="13"/>
      <c r="B637" s="586" t="s">
        <v>82</v>
      </c>
      <c r="C637" s="587"/>
      <c r="D637" s="588"/>
      <c r="E637" s="582" t="s">
        <v>199</v>
      </c>
      <c r="F637" s="583"/>
      <c r="G637" s="583"/>
      <c r="H637" s="584"/>
      <c r="I637" s="589" t="s">
        <v>85</v>
      </c>
      <c r="J637" s="590"/>
      <c r="K637" s="591"/>
      <c r="L637" s="552"/>
      <c r="M637" s="595"/>
      <c r="N637" s="595"/>
      <c r="O637" s="553"/>
      <c r="P637" s="15"/>
      <c r="Q637" s="13"/>
    </row>
    <row r="638" spans="1:17" ht="15" customHeight="1" x14ac:dyDescent="0.2">
      <c r="A638" s="13"/>
      <c r="B638" s="579" t="s">
        <v>83</v>
      </c>
      <c r="C638" s="580"/>
      <c r="D638" s="581"/>
      <c r="E638" s="558"/>
      <c r="F638" s="559"/>
      <c r="G638" s="559"/>
      <c r="H638" s="560"/>
      <c r="I638" s="592"/>
      <c r="J638" s="593"/>
      <c r="K638" s="594"/>
      <c r="L638" s="596"/>
      <c r="M638" s="597"/>
      <c r="N638" s="597"/>
      <c r="O638" s="598"/>
      <c r="P638" s="15"/>
      <c r="Q638" s="13"/>
    </row>
    <row r="639" spans="1:17" ht="15" customHeight="1" thickBot="1" x14ac:dyDescent="0.25">
      <c r="A639" s="13"/>
      <c r="B639" s="576" t="s">
        <v>84</v>
      </c>
      <c r="C639" s="577"/>
      <c r="D639" s="578"/>
      <c r="E639" s="585"/>
      <c r="F639" s="574"/>
      <c r="G639" s="574"/>
      <c r="H639" s="575"/>
      <c r="I639" s="561" t="s">
        <v>86</v>
      </c>
      <c r="J639" s="562"/>
      <c r="K639" s="563"/>
      <c r="L639" s="564"/>
      <c r="M639" s="565"/>
      <c r="N639" s="565"/>
      <c r="O639" s="566"/>
      <c r="P639" s="15"/>
      <c r="Q639" s="13"/>
    </row>
    <row r="640" spans="1:17" ht="15" customHeight="1" thickBot="1" x14ac:dyDescent="0.25">
      <c r="A640" s="13"/>
      <c r="B640" s="13"/>
      <c r="C640" s="13"/>
      <c r="D640" s="13"/>
      <c r="E640" s="13"/>
      <c r="F640" s="13"/>
      <c r="G640" s="13"/>
      <c r="H640" s="13"/>
      <c r="I640" s="13"/>
      <c r="J640" s="13"/>
      <c r="K640" s="13"/>
      <c r="L640" s="13"/>
      <c r="M640" s="13"/>
      <c r="N640" s="13"/>
      <c r="O640" s="13"/>
      <c r="P640" s="14"/>
      <c r="Q640" s="13"/>
    </row>
    <row r="641" spans="1:17" ht="15" customHeight="1" thickBot="1" x14ac:dyDescent="0.25">
      <c r="A641" s="13"/>
      <c r="B641" s="567" t="s">
        <v>96</v>
      </c>
      <c r="C641" s="568"/>
      <c r="D641" s="569"/>
      <c r="E641" s="599"/>
      <c r="F641" s="600"/>
      <c r="G641" s="600"/>
      <c r="H641" s="600"/>
      <c r="I641" s="600"/>
      <c r="J641" s="600"/>
      <c r="K641" s="601"/>
      <c r="L641" s="13"/>
      <c r="M641" s="603" t="s">
        <v>87</v>
      </c>
      <c r="N641" s="604"/>
      <c r="O641" s="12">
        <f>SUM(O642:O645)</f>
        <v>0.19600000000000001</v>
      </c>
      <c r="P641" s="15"/>
      <c r="Q641" s="13"/>
    </row>
    <row r="642" spans="1:17" ht="15" customHeight="1" thickBot="1" x14ac:dyDescent="0.25">
      <c r="A642" s="13"/>
      <c r="B642" s="611" t="s">
        <v>265</v>
      </c>
      <c r="C642" s="612"/>
      <c r="D642" s="612"/>
      <c r="E642" s="612"/>
      <c r="F642" s="612"/>
      <c r="G642" s="612"/>
      <c r="H642" s="612"/>
      <c r="I642" s="612"/>
      <c r="J642" s="613"/>
      <c r="K642" s="116">
        <v>0</v>
      </c>
      <c r="L642" s="13"/>
      <c r="M642" s="605" t="s">
        <v>88</v>
      </c>
      <c r="N642" s="606"/>
      <c r="O642" s="145">
        <v>7.2999999999999995E-2</v>
      </c>
      <c r="P642" s="15"/>
      <c r="Q642" s="13"/>
    </row>
    <row r="643" spans="1:17" ht="15" customHeight="1" thickBot="1" x14ac:dyDescent="0.25">
      <c r="A643" s="13"/>
      <c r="L643" s="13"/>
      <c r="M643" s="607" t="s">
        <v>89</v>
      </c>
      <c r="N643" s="608"/>
      <c r="O643" s="25">
        <v>1.7000000000000001E-2</v>
      </c>
      <c r="P643" s="15"/>
      <c r="Q643" s="13"/>
    </row>
    <row r="644" spans="1:17" ht="15" customHeight="1" thickBot="1" x14ac:dyDescent="0.25">
      <c r="A644" s="13"/>
      <c r="B644" s="567" t="s">
        <v>97</v>
      </c>
      <c r="C644" s="568"/>
      <c r="D644" s="569"/>
      <c r="E644" s="27"/>
      <c r="F644" s="27"/>
      <c r="G644" s="27"/>
      <c r="H644" s="27"/>
      <c r="I644" s="27"/>
      <c r="J644" s="27"/>
      <c r="K644" s="28"/>
      <c r="L644" s="13"/>
      <c r="M644" s="607" t="s">
        <v>90</v>
      </c>
      <c r="N644" s="608"/>
      <c r="O644" s="245">
        <v>1.2999999999999999E-2</v>
      </c>
      <c r="P644" s="15"/>
      <c r="Q644" s="13"/>
    </row>
    <row r="645" spans="1:17" ht="15" customHeight="1" thickBot="1" x14ac:dyDescent="0.25">
      <c r="A645" s="13"/>
      <c r="B645" s="237" t="s">
        <v>100</v>
      </c>
      <c r="C645" s="238"/>
      <c r="D645" s="239"/>
      <c r="E645" s="29"/>
      <c r="F645" s="29"/>
      <c r="G645" s="29"/>
      <c r="H645" s="29"/>
      <c r="I645" s="29"/>
      <c r="J645" s="29"/>
      <c r="K645" s="30"/>
      <c r="L645" s="13"/>
      <c r="M645" s="609" t="s">
        <v>91</v>
      </c>
      <c r="N645" s="610"/>
      <c r="O645" s="246">
        <v>9.2999999999999999E-2</v>
      </c>
      <c r="P645" s="15"/>
      <c r="Q645" s="13"/>
    </row>
    <row r="646" spans="1:17" ht="15" customHeight="1" thickBot="1" x14ac:dyDescent="0.25">
      <c r="A646" s="13"/>
      <c r="B646" s="228" t="s">
        <v>98</v>
      </c>
      <c r="C646" s="229"/>
      <c r="D646" s="230"/>
      <c r="E646" s="31"/>
      <c r="F646" s="31"/>
      <c r="G646" s="31"/>
      <c r="H646" s="31"/>
      <c r="I646" s="31"/>
      <c r="J646" s="31"/>
      <c r="K646" s="32"/>
      <c r="L646" s="13"/>
      <c r="M646" s="603" t="s">
        <v>165</v>
      </c>
      <c r="N646" s="604"/>
      <c r="O646" s="12">
        <f>SUM(O647:O650)</f>
        <v>5.9999999999999995E-4</v>
      </c>
      <c r="P646" s="15"/>
      <c r="Q646" s="13"/>
    </row>
    <row r="647" spans="1:17" ht="15" customHeight="1" thickBot="1" x14ac:dyDescent="0.25">
      <c r="A647" s="13"/>
      <c r="B647" s="231" t="s">
        <v>99</v>
      </c>
      <c r="C647" s="232"/>
      <c r="D647" s="233"/>
      <c r="E647" s="33">
        <v>1000</v>
      </c>
      <c r="F647" s="33"/>
      <c r="G647" s="33"/>
      <c r="H647" s="33"/>
      <c r="I647" s="33"/>
      <c r="J647" s="33"/>
      <c r="K647" s="34"/>
      <c r="L647" s="13"/>
      <c r="M647" s="112" t="s">
        <v>92</v>
      </c>
      <c r="N647" s="113"/>
      <c r="O647" s="111">
        <v>5.9999999999999995E-4</v>
      </c>
      <c r="P647" s="15"/>
      <c r="Q647" s="13"/>
    </row>
    <row r="648" spans="1:17" ht="15" customHeight="1" thickBot="1" x14ac:dyDescent="0.25">
      <c r="A648" s="13"/>
      <c r="B648" s="234" t="s">
        <v>202</v>
      </c>
      <c r="C648" s="235"/>
      <c r="D648" s="235"/>
      <c r="E648" s="235"/>
      <c r="F648" s="235"/>
      <c r="G648" s="235"/>
      <c r="H648" s="235"/>
      <c r="I648" s="235"/>
      <c r="J648" s="235"/>
      <c r="K648" s="236"/>
      <c r="L648" s="13"/>
      <c r="M648" s="225" t="s">
        <v>93</v>
      </c>
      <c r="N648" s="226"/>
      <c r="O648" s="111">
        <v>0</v>
      </c>
      <c r="P648" s="15"/>
      <c r="Q648" s="13"/>
    </row>
    <row r="649" spans="1:17" ht="15" customHeight="1" x14ac:dyDescent="0.2">
      <c r="A649" s="13"/>
      <c r="B649" s="237" t="s">
        <v>100</v>
      </c>
      <c r="C649" s="238"/>
      <c r="D649" s="239"/>
      <c r="E649" s="29"/>
      <c r="F649" s="29"/>
      <c r="G649" s="29"/>
      <c r="H649" s="29"/>
      <c r="I649" s="29"/>
      <c r="J649" s="29"/>
      <c r="K649" s="30"/>
      <c r="L649" s="13"/>
      <c r="M649" s="547" t="s">
        <v>94</v>
      </c>
      <c r="N649" s="548"/>
      <c r="O649" s="25">
        <v>0</v>
      </c>
      <c r="P649" s="15"/>
      <c r="Q649" s="13"/>
    </row>
    <row r="650" spans="1:17" ht="15" customHeight="1" thickBot="1" x14ac:dyDescent="0.25">
      <c r="A650" s="13"/>
      <c r="B650" s="228" t="s">
        <v>98</v>
      </c>
      <c r="C650" s="229"/>
      <c r="D650" s="230"/>
      <c r="E650" s="31"/>
      <c r="F650" s="31"/>
      <c r="G650" s="31"/>
      <c r="H650" s="31"/>
      <c r="I650" s="31"/>
      <c r="J650" s="31"/>
      <c r="K650" s="32"/>
      <c r="L650" s="13"/>
      <c r="M650" s="504" t="s">
        <v>166</v>
      </c>
      <c r="N650" s="505"/>
      <c r="O650" s="26">
        <v>0</v>
      </c>
      <c r="P650" s="14"/>
      <c r="Q650" s="13"/>
    </row>
    <row r="651" spans="1:17" ht="15" customHeight="1" thickBot="1" x14ac:dyDescent="0.25">
      <c r="A651" s="13"/>
      <c r="B651" s="231" t="s">
        <v>99</v>
      </c>
      <c r="C651" s="232"/>
      <c r="D651" s="233"/>
      <c r="E651" s="33"/>
      <c r="F651" s="33"/>
      <c r="G651" s="33"/>
      <c r="H651" s="33"/>
      <c r="I651" s="33"/>
      <c r="J651" s="33"/>
      <c r="K651" s="34"/>
      <c r="L651" s="13"/>
      <c r="M651" s="13"/>
      <c r="N651" s="13"/>
      <c r="O651" s="13"/>
      <c r="P651" s="14"/>
      <c r="Q651" s="13"/>
    </row>
    <row r="652" spans="1:17" ht="15" customHeight="1" thickBot="1" x14ac:dyDescent="0.25">
      <c r="A652" s="13"/>
      <c r="L652" s="13"/>
      <c r="M652" s="549" t="s">
        <v>95</v>
      </c>
      <c r="N652" s="552"/>
      <c r="O652" s="553"/>
      <c r="P652" s="15"/>
      <c r="Q652" s="13"/>
    </row>
    <row r="653" spans="1:17" ht="15" customHeight="1" thickBot="1" x14ac:dyDescent="0.25">
      <c r="A653" s="13"/>
      <c r="B653" s="567" t="s">
        <v>97</v>
      </c>
      <c r="C653" s="568"/>
      <c r="D653" s="569"/>
      <c r="E653" s="27"/>
      <c r="F653" s="27"/>
      <c r="G653" s="27"/>
      <c r="H653" s="27"/>
      <c r="I653" s="27"/>
      <c r="J653" s="27"/>
      <c r="K653" s="28"/>
      <c r="L653" s="13"/>
      <c r="M653" s="550"/>
      <c r="N653" s="554"/>
      <c r="O653" s="555"/>
      <c r="P653" s="15"/>
      <c r="Q653" s="13"/>
    </row>
    <row r="654" spans="1:17" ht="15" customHeight="1" x14ac:dyDescent="0.2">
      <c r="A654" s="13"/>
      <c r="B654" s="250" t="s">
        <v>176</v>
      </c>
      <c r="C654" s="247"/>
      <c r="D654" s="247"/>
      <c r="E654" s="248">
        <v>0</v>
      </c>
      <c r="F654" s="248">
        <v>0</v>
      </c>
      <c r="G654" s="248">
        <v>0</v>
      </c>
      <c r="H654" s="248">
        <v>0</v>
      </c>
      <c r="I654" s="248">
        <v>0</v>
      </c>
      <c r="J654" s="248">
        <v>0</v>
      </c>
      <c r="K654" s="249">
        <v>0</v>
      </c>
      <c r="L654" s="13"/>
      <c r="M654" s="550"/>
      <c r="N654" s="554"/>
      <c r="O654" s="555"/>
      <c r="P654" s="15"/>
      <c r="Q654" s="13"/>
    </row>
    <row r="655" spans="1:17" ht="15" customHeight="1" thickBot="1" x14ac:dyDescent="0.25">
      <c r="A655" s="13"/>
      <c r="B655" s="240" t="s">
        <v>177</v>
      </c>
      <c r="C655" s="232"/>
      <c r="D655" s="233"/>
      <c r="E655" s="115">
        <v>0</v>
      </c>
      <c r="F655" s="115">
        <v>0</v>
      </c>
      <c r="G655" s="115">
        <v>0</v>
      </c>
      <c r="H655" s="115">
        <v>0</v>
      </c>
      <c r="I655" s="115">
        <v>0</v>
      </c>
      <c r="J655" s="115">
        <v>0</v>
      </c>
      <c r="K655" s="116">
        <v>0</v>
      </c>
      <c r="L655" s="13"/>
      <c r="M655" s="551"/>
      <c r="N655" s="556"/>
      <c r="O655" s="557"/>
      <c r="P655" s="15"/>
      <c r="Q655" s="13"/>
    </row>
    <row r="656" spans="1:17" ht="15" customHeight="1" thickBot="1" x14ac:dyDescent="0.25">
      <c r="A656" s="13"/>
      <c r="B656" s="13"/>
      <c r="C656" s="13"/>
      <c r="D656" s="13"/>
      <c r="E656" s="13"/>
      <c r="F656" s="13"/>
      <c r="G656" s="13"/>
      <c r="H656" s="13"/>
      <c r="I656" s="13"/>
      <c r="J656" s="13"/>
      <c r="K656" s="13"/>
      <c r="L656" s="13"/>
      <c r="M656" s="13"/>
      <c r="N656" s="13"/>
      <c r="O656" s="13"/>
      <c r="P656" s="14"/>
      <c r="Q656" s="13"/>
    </row>
    <row r="657" spans="1:17" ht="15" customHeight="1" x14ac:dyDescent="0.2">
      <c r="A657" s="13"/>
      <c r="B657" s="506">
        <v>2024</v>
      </c>
      <c r="C657" s="507"/>
      <c r="D657" s="507"/>
      <c r="E657" s="507"/>
      <c r="F657" s="507"/>
      <c r="G657" s="507"/>
      <c r="H657" s="507"/>
      <c r="I657" s="507"/>
      <c r="J657" s="507"/>
      <c r="K657" s="507"/>
      <c r="L657" s="507"/>
      <c r="M657" s="507"/>
      <c r="N657" s="507"/>
      <c r="O657" s="508"/>
      <c r="P657" s="14"/>
      <c r="Q657" s="13"/>
    </row>
    <row r="658" spans="1:17" ht="15" customHeight="1" thickBot="1" x14ac:dyDescent="0.25">
      <c r="A658" s="13"/>
      <c r="B658" s="509"/>
      <c r="C658" s="510"/>
      <c r="D658" s="510"/>
      <c r="E658" s="510"/>
      <c r="F658" s="510"/>
      <c r="G658" s="510"/>
      <c r="H658" s="510"/>
      <c r="I658" s="510"/>
      <c r="J658" s="510"/>
      <c r="K658" s="510"/>
      <c r="L658" s="510"/>
      <c r="M658" s="510"/>
      <c r="N658" s="510"/>
      <c r="O658" s="511"/>
      <c r="P658" s="14"/>
      <c r="Q658" s="13"/>
    </row>
    <row r="659" spans="1:17" ht="15" customHeight="1" thickBot="1" x14ac:dyDescent="0.25">
      <c r="A659" s="13"/>
      <c r="B659" s="512" t="s">
        <v>106</v>
      </c>
      <c r="C659" s="513"/>
      <c r="D659" s="514"/>
      <c r="E659" s="518" t="s">
        <v>105</v>
      </c>
      <c r="F659" s="518" t="s">
        <v>278</v>
      </c>
      <c r="G659" s="518" t="s">
        <v>279</v>
      </c>
      <c r="H659" s="520" t="s">
        <v>280</v>
      </c>
      <c r="I659" s="522" t="s">
        <v>107</v>
      </c>
      <c r="J659" s="524" t="s">
        <v>87</v>
      </c>
      <c r="K659" s="525"/>
      <c r="L659" s="525"/>
      <c r="M659" s="525"/>
      <c r="N659" s="525"/>
      <c r="O659" s="526" t="s">
        <v>66</v>
      </c>
      <c r="P659" s="14"/>
      <c r="Q659" s="13"/>
    </row>
    <row r="660" spans="1:17" ht="15" customHeight="1" thickBot="1" x14ac:dyDescent="0.25">
      <c r="A660" s="13"/>
      <c r="B660" s="515"/>
      <c r="C660" s="516"/>
      <c r="D660" s="517"/>
      <c r="E660" s="519"/>
      <c r="F660" s="519"/>
      <c r="G660" s="519"/>
      <c r="H660" s="521"/>
      <c r="I660" s="523"/>
      <c r="J660" s="10" t="s">
        <v>101</v>
      </c>
      <c r="K660" s="10" t="s">
        <v>102</v>
      </c>
      <c r="L660" s="10" t="s">
        <v>103</v>
      </c>
      <c r="M660" s="10" t="s">
        <v>104</v>
      </c>
      <c r="N660" s="41" t="s">
        <v>165</v>
      </c>
      <c r="O660" s="527"/>
      <c r="P660" s="16"/>
      <c r="Q660" s="13"/>
    </row>
    <row r="661" spans="1:17" ht="15" customHeight="1" x14ac:dyDescent="0.2">
      <c r="A661" s="13"/>
      <c r="B661" s="614" t="str">
        <f>CONCATENATE("Januar ",$B$657)</f>
        <v>Januar 2024</v>
      </c>
      <c r="C661" s="615"/>
      <c r="D661" s="616"/>
      <c r="E661" s="35">
        <f>E647</f>
        <v>1000</v>
      </c>
      <c r="F661" s="36"/>
      <c r="G661" s="36"/>
      <c r="H661" s="36"/>
      <c r="I661" s="37">
        <f t="shared" ref="I661:I674" si="177">SUM(E661:H661)</f>
        <v>1000</v>
      </c>
      <c r="J661" s="19">
        <f t="shared" ref="J661:J674" si="178">ROUND($I661*$O$12,2)</f>
        <v>73</v>
      </c>
      <c r="K661" s="19">
        <f t="shared" ref="K661:K674" si="179">ROUND($I661*$O$13,2)</f>
        <v>17</v>
      </c>
      <c r="L661" s="19">
        <f t="shared" ref="L661:L674" si="180">ROUND($I661*$O$14,2)</f>
        <v>13</v>
      </c>
      <c r="M661" s="19">
        <f t="shared" ref="M661:M674" si="181">ROUND($I661*$O$15,2)</f>
        <v>93</v>
      </c>
      <c r="N661" s="42">
        <f t="shared" ref="N661:N671" si="182">ROUND($I661*$O$17,2)+ROUND($I661*$O$18,2)+ROUND($I661*$O$19,2)+ROUND($I661*$O$20,2)</f>
        <v>0.6</v>
      </c>
      <c r="O661" s="45">
        <f t="shared" ref="O661:O675" si="183">SUM(E661:H661)+SUM(J661:N661)</f>
        <v>1196.5999999999999</v>
      </c>
      <c r="P661" s="14"/>
      <c r="Q661" s="13"/>
    </row>
    <row r="662" spans="1:17" ht="15" customHeight="1" x14ac:dyDescent="0.2">
      <c r="A662" s="13"/>
      <c r="B662" s="528" t="str">
        <f>CONCATENATE("Februar ",$B$657)</f>
        <v>Februar 2024</v>
      </c>
      <c r="C662" s="529"/>
      <c r="D662" s="530"/>
      <c r="E662" s="38">
        <v>0</v>
      </c>
      <c r="F662" s="39"/>
      <c r="G662" s="39"/>
      <c r="H662" s="39"/>
      <c r="I662" s="40">
        <f t="shared" si="177"/>
        <v>0</v>
      </c>
      <c r="J662" s="21">
        <f t="shared" si="178"/>
        <v>0</v>
      </c>
      <c r="K662" s="21">
        <f t="shared" si="179"/>
        <v>0</v>
      </c>
      <c r="L662" s="21">
        <f t="shared" si="180"/>
        <v>0</v>
      </c>
      <c r="M662" s="21">
        <f t="shared" si="181"/>
        <v>0</v>
      </c>
      <c r="N662" s="43">
        <f t="shared" si="182"/>
        <v>0</v>
      </c>
      <c r="O662" s="46">
        <f t="shared" si="183"/>
        <v>0</v>
      </c>
      <c r="P662" s="14"/>
      <c r="Q662" s="13"/>
    </row>
    <row r="663" spans="1:17" ht="15" customHeight="1" x14ac:dyDescent="0.2">
      <c r="A663" s="13"/>
      <c r="B663" s="528" t="str">
        <f>CONCATENATE("März ",$B$657)</f>
        <v>März 2024</v>
      </c>
      <c r="C663" s="529"/>
      <c r="D663" s="530"/>
      <c r="E663" s="38">
        <v>0</v>
      </c>
      <c r="F663" s="39"/>
      <c r="G663" s="39"/>
      <c r="H663" s="39"/>
      <c r="I663" s="40">
        <f t="shared" si="177"/>
        <v>0</v>
      </c>
      <c r="J663" s="21">
        <f t="shared" si="178"/>
        <v>0</v>
      </c>
      <c r="K663" s="21">
        <f t="shared" si="179"/>
        <v>0</v>
      </c>
      <c r="L663" s="21">
        <f t="shared" si="180"/>
        <v>0</v>
      </c>
      <c r="M663" s="21">
        <f t="shared" si="181"/>
        <v>0</v>
      </c>
      <c r="N663" s="43">
        <f t="shared" si="182"/>
        <v>0</v>
      </c>
      <c r="O663" s="46">
        <f t="shared" si="183"/>
        <v>0</v>
      </c>
      <c r="P663" s="14"/>
      <c r="Q663" s="13"/>
    </row>
    <row r="664" spans="1:17" ht="15" customHeight="1" x14ac:dyDescent="0.2">
      <c r="A664" s="13"/>
      <c r="B664" s="528" t="str">
        <f>CONCATENATE("April ",$B$657)</f>
        <v>April 2024</v>
      </c>
      <c r="C664" s="529"/>
      <c r="D664" s="530"/>
      <c r="E664" s="38">
        <v>0</v>
      </c>
      <c r="F664" s="39"/>
      <c r="G664" s="39"/>
      <c r="H664" s="39"/>
      <c r="I664" s="40">
        <f t="shared" si="177"/>
        <v>0</v>
      </c>
      <c r="J664" s="21">
        <f t="shared" si="178"/>
        <v>0</v>
      </c>
      <c r="K664" s="21">
        <f t="shared" si="179"/>
        <v>0</v>
      </c>
      <c r="L664" s="21">
        <f t="shared" si="180"/>
        <v>0</v>
      </c>
      <c r="M664" s="21">
        <f t="shared" si="181"/>
        <v>0</v>
      </c>
      <c r="N664" s="43">
        <f t="shared" si="182"/>
        <v>0</v>
      </c>
      <c r="O664" s="46">
        <f t="shared" si="183"/>
        <v>0</v>
      </c>
      <c r="P664" s="14"/>
      <c r="Q664" s="13"/>
    </row>
    <row r="665" spans="1:17" ht="15" customHeight="1" x14ac:dyDescent="0.2">
      <c r="A665" s="13"/>
      <c r="B665" s="528" t="str">
        <f>CONCATENATE("Mai ",$B$657)</f>
        <v>Mai 2024</v>
      </c>
      <c r="C665" s="529"/>
      <c r="D665" s="530"/>
      <c r="E665" s="38">
        <v>0</v>
      </c>
      <c r="F665" s="39"/>
      <c r="G665" s="39"/>
      <c r="H665" s="39"/>
      <c r="I665" s="40">
        <f t="shared" si="177"/>
        <v>0</v>
      </c>
      <c r="J665" s="21">
        <f t="shared" si="178"/>
        <v>0</v>
      </c>
      <c r="K665" s="21">
        <f t="shared" si="179"/>
        <v>0</v>
      </c>
      <c r="L665" s="21">
        <f t="shared" si="180"/>
        <v>0</v>
      </c>
      <c r="M665" s="21">
        <f t="shared" si="181"/>
        <v>0</v>
      </c>
      <c r="N665" s="43">
        <f t="shared" si="182"/>
        <v>0</v>
      </c>
      <c r="O665" s="46">
        <f t="shared" si="183"/>
        <v>0</v>
      </c>
      <c r="P665" s="14"/>
      <c r="Q665" s="13"/>
    </row>
    <row r="666" spans="1:17" ht="15" customHeight="1" x14ac:dyDescent="0.2">
      <c r="A666" s="13"/>
      <c r="B666" s="528" t="str">
        <f>CONCATENATE("Juni ",$B$657)</f>
        <v>Juni 2024</v>
      </c>
      <c r="C666" s="529"/>
      <c r="D666" s="530"/>
      <c r="E666" s="38">
        <v>0</v>
      </c>
      <c r="F666" s="39"/>
      <c r="G666" s="39"/>
      <c r="H666" s="39"/>
      <c r="I666" s="40">
        <f t="shared" si="177"/>
        <v>0</v>
      </c>
      <c r="J666" s="21">
        <f t="shared" si="178"/>
        <v>0</v>
      </c>
      <c r="K666" s="21">
        <f t="shared" si="179"/>
        <v>0</v>
      </c>
      <c r="L666" s="21">
        <f t="shared" si="180"/>
        <v>0</v>
      </c>
      <c r="M666" s="21">
        <f t="shared" si="181"/>
        <v>0</v>
      </c>
      <c r="N666" s="43">
        <f t="shared" si="182"/>
        <v>0</v>
      </c>
      <c r="O666" s="46">
        <f t="shared" si="183"/>
        <v>0</v>
      </c>
      <c r="P666" s="14"/>
      <c r="Q666" s="13"/>
    </row>
    <row r="667" spans="1:17" ht="15" customHeight="1" x14ac:dyDescent="0.2">
      <c r="A667" s="13"/>
      <c r="B667" s="528" t="str">
        <f>CONCATENATE("Juli ",$B$657)</f>
        <v>Juli 2024</v>
      </c>
      <c r="C667" s="529"/>
      <c r="D667" s="530"/>
      <c r="E667" s="38">
        <v>0</v>
      </c>
      <c r="F667" s="39"/>
      <c r="G667" s="39"/>
      <c r="H667" s="39"/>
      <c r="I667" s="40">
        <f t="shared" si="177"/>
        <v>0</v>
      </c>
      <c r="J667" s="21">
        <f t="shared" si="178"/>
        <v>0</v>
      </c>
      <c r="K667" s="21">
        <f t="shared" si="179"/>
        <v>0</v>
      </c>
      <c r="L667" s="21">
        <f t="shared" si="180"/>
        <v>0</v>
      </c>
      <c r="M667" s="21">
        <f t="shared" si="181"/>
        <v>0</v>
      </c>
      <c r="N667" s="43">
        <f t="shared" si="182"/>
        <v>0</v>
      </c>
      <c r="O667" s="46">
        <f t="shared" si="183"/>
        <v>0</v>
      </c>
      <c r="P667" s="14"/>
      <c r="Q667" s="13"/>
    </row>
    <row r="668" spans="1:17" ht="15" customHeight="1" x14ac:dyDescent="0.2">
      <c r="A668" s="13"/>
      <c r="B668" s="528" t="str">
        <f>CONCATENATE("August ",$B$657)</f>
        <v>August 2024</v>
      </c>
      <c r="C668" s="529"/>
      <c r="D668" s="530"/>
      <c r="E668" s="38">
        <v>0</v>
      </c>
      <c r="F668" s="39"/>
      <c r="G668" s="39"/>
      <c r="H668" s="39"/>
      <c r="I668" s="40">
        <f t="shared" si="177"/>
        <v>0</v>
      </c>
      <c r="J668" s="21">
        <f t="shared" si="178"/>
        <v>0</v>
      </c>
      <c r="K668" s="21">
        <f t="shared" si="179"/>
        <v>0</v>
      </c>
      <c r="L668" s="21">
        <f t="shared" si="180"/>
        <v>0</v>
      </c>
      <c r="M668" s="21">
        <f t="shared" si="181"/>
        <v>0</v>
      </c>
      <c r="N668" s="43">
        <f t="shared" si="182"/>
        <v>0</v>
      </c>
      <c r="O668" s="46">
        <f t="shared" si="183"/>
        <v>0</v>
      </c>
      <c r="P668" s="14"/>
      <c r="Q668" s="13"/>
    </row>
    <row r="669" spans="1:17" ht="15" customHeight="1" x14ac:dyDescent="0.2">
      <c r="A669" s="13"/>
      <c r="B669" s="528" t="str">
        <f>CONCATENATE("September ",$B$657)</f>
        <v>September 2024</v>
      </c>
      <c r="C669" s="529"/>
      <c r="D669" s="530"/>
      <c r="E669" s="38">
        <v>0</v>
      </c>
      <c r="F669" s="39"/>
      <c r="G669" s="39"/>
      <c r="H669" s="39"/>
      <c r="I669" s="40">
        <f t="shared" si="177"/>
        <v>0</v>
      </c>
      <c r="J669" s="21">
        <f t="shared" si="178"/>
        <v>0</v>
      </c>
      <c r="K669" s="21">
        <f t="shared" si="179"/>
        <v>0</v>
      </c>
      <c r="L669" s="21">
        <f t="shared" si="180"/>
        <v>0</v>
      </c>
      <c r="M669" s="21">
        <f t="shared" si="181"/>
        <v>0</v>
      </c>
      <c r="N669" s="43">
        <f t="shared" si="182"/>
        <v>0</v>
      </c>
      <c r="O669" s="46">
        <f t="shared" si="183"/>
        <v>0</v>
      </c>
      <c r="P669" s="14"/>
      <c r="Q669" s="13"/>
    </row>
    <row r="670" spans="1:17" ht="15" customHeight="1" x14ac:dyDescent="0.2">
      <c r="A670" s="13"/>
      <c r="B670" s="528" t="str">
        <f>CONCATENATE("Oktober ",$B$657)</f>
        <v>Oktober 2024</v>
      </c>
      <c r="C670" s="529"/>
      <c r="D670" s="530"/>
      <c r="E670" s="38">
        <v>0</v>
      </c>
      <c r="F670" s="39"/>
      <c r="G670" s="39"/>
      <c r="H670" s="39"/>
      <c r="I670" s="40">
        <f t="shared" si="177"/>
        <v>0</v>
      </c>
      <c r="J670" s="21">
        <f t="shared" si="178"/>
        <v>0</v>
      </c>
      <c r="K670" s="21">
        <f t="shared" si="179"/>
        <v>0</v>
      </c>
      <c r="L670" s="21">
        <f t="shared" si="180"/>
        <v>0</v>
      </c>
      <c r="M670" s="21">
        <f t="shared" si="181"/>
        <v>0</v>
      </c>
      <c r="N670" s="43">
        <f t="shared" si="182"/>
        <v>0</v>
      </c>
      <c r="O670" s="46">
        <f t="shared" si="183"/>
        <v>0</v>
      </c>
      <c r="P670" s="14"/>
      <c r="Q670" s="13"/>
    </row>
    <row r="671" spans="1:17" ht="15" customHeight="1" x14ac:dyDescent="0.2">
      <c r="A671" s="13"/>
      <c r="B671" s="528" t="str">
        <f>CONCATENATE("November ",$B$657)</f>
        <v>November 2024</v>
      </c>
      <c r="C671" s="529"/>
      <c r="D671" s="530"/>
      <c r="E671" s="38">
        <v>0</v>
      </c>
      <c r="F671" s="39"/>
      <c r="G671" s="39"/>
      <c r="H671" s="39"/>
      <c r="I671" s="40">
        <f t="shared" si="177"/>
        <v>0</v>
      </c>
      <c r="J671" s="21">
        <f t="shared" si="178"/>
        <v>0</v>
      </c>
      <c r="K671" s="21">
        <f t="shared" si="179"/>
        <v>0</v>
      </c>
      <c r="L671" s="21">
        <f t="shared" si="180"/>
        <v>0</v>
      </c>
      <c r="M671" s="21">
        <f t="shared" si="181"/>
        <v>0</v>
      </c>
      <c r="N671" s="43">
        <f t="shared" si="182"/>
        <v>0</v>
      </c>
      <c r="O671" s="46">
        <f t="shared" si="183"/>
        <v>0</v>
      </c>
      <c r="P671" s="14"/>
      <c r="Q671" s="13"/>
    </row>
    <row r="672" spans="1:17" ht="15" customHeight="1" x14ac:dyDescent="0.2">
      <c r="A672" s="13"/>
      <c r="B672" s="528" t="str">
        <f>CONCATENATE("Jahressonderzahlung ",$B$657)</f>
        <v>Jahressonderzahlung 2024</v>
      </c>
      <c r="C672" s="529"/>
      <c r="D672" s="530"/>
      <c r="E672" s="38">
        <v>0</v>
      </c>
      <c r="F672" s="39"/>
      <c r="G672" s="39"/>
      <c r="H672" s="39"/>
      <c r="I672" s="40">
        <f t="shared" si="177"/>
        <v>0</v>
      </c>
      <c r="J672" s="21">
        <f t="shared" si="178"/>
        <v>0</v>
      </c>
      <c r="K672" s="21">
        <f t="shared" si="179"/>
        <v>0</v>
      </c>
      <c r="L672" s="21">
        <f t="shared" si="180"/>
        <v>0</v>
      </c>
      <c r="M672" s="21">
        <f t="shared" si="181"/>
        <v>0</v>
      </c>
      <c r="N672" s="43">
        <f>ROUND($I672*$O$17,2)</f>
        <v>0</v>
      </c>
      <c r="O672" s="46">
        <f t="shared" si="183"/>
        <v>0</v>
      </c>
      <c r="P672" s="14"/>
      <c r="Q672" s="13"/>
    </row>
    <row r="673" spans="1:17" ht="15" customHeight="1" x14ac:dyDescent="0.2">
      <c r="A673" s="13"/>
      <c r="B673" s="528" t="str">
        <f>CONCATENATE("Dezember ",$B$657)</f>
        <v>Dezember 2024</v>
      </c>
      <c r="C673" s="529"/>
      <c r="D673" s="530"/>
      <c r="E673" s="38">
        <v>0</v>
      </c>
      <c r="F673" s="39"/>
      <c r="G673" s="39"/>
      <c r="H673" s="39"/>
      <c r="I673" s="40">
        <f t="shared" si="177"/>
        <v>0</v>
      </c>
      <c r="J673" s="21">
        <f t="shared" si="178"/>
        <v>0</v>
      </c>
      <c r="K673" s="21">
        <f t="shared" si="179"/>
        <v>0</v>
      </c>
      <c r="L673" s="21">
        <f t="shared" si="180"/>
        <v>0</v>
      </c>
      <c r="M673" s="21">
        <f t="shared" si="181"/>
        <v>0</v>
      </c>
      <c r="N673" s="43">
        <f t="shared" ref="N673" si="184">ROUND($I673*$O$17,2)+ROUND($I673*$O$18,2)+ROUND($I673*$O$19,2)+ROUND($I673*$O$20,2)</f>
        <v>0</v>
      </c>
      <c r="O673" s="46">
        <f t="shared" si="183"/>
        <v>0</v>
      </c>
      <c r="P673" s="14"/>
      <c r="Q673" s="13"/>
    </row>
    <row r="674" spans="1:17" ht="15" customHeight="1" x14ac:dyDescent="0.2">
      <c r="A674" s="13"/>
      <c r="B674" s="528" t="str">
        <f>CONCATENATE("Leistungsentgelt ",$B$657)</f>
        <v>Leistungsentgelt 2024</v>
      </c>
      <c r="C674" s="529"/>
      <c r="D674" s="530"/>
      <c r="E674" s="38">
        <v>0</v>
      </c>
      <c r="F674" s="39"/>
      <c r="G674" s="39"/>
      <c r="H674" s="39"/>
      <c r="I674" s="40">
        <f t="shared" si="177"/>
        <v>0</v>
      </c>
      <c r="J674" s="21">
        <f t="shared" si="178"/>
        <v>0</v>
      </c>
      <c r="K674" s="21">
        <f t="shared" si="179"/>
        <v>0</v>
      </c>
      <c r="L674" s="21">
        <f t="shared" si="180"/>
        <v>0</v>
      </c>
      <c r="M674" s="21">
        <f t="shared" si="181"/>
        <v>0</v>
      </c>
      <c r="N674" s="43">
        <f>ROUND($I674*$O$17,2)</f>
        <v>0</v>
      </c>
      <c r="O674" s="46">
        <f t="shared" si="183"/>
        <v>0</v>
      </c>
      <c r="P674" s="14"/>
      <c r="Q674" s="13"/>
    </row>
    <row r="675" spans="1:17" ht="15" customHeight="1" thickBot="1" x14ac:dyDescent="0.25">
      <c r="A675" s="13"/>
      <c r="B675" s="531" t="str">
        <f>CONCATENATE("gesamt ",$B$657)</f>
        <v>gesamt 2024</v>
      </c>
      <c r="C675" s="532"/>
      <c r="D675" s="533"/>
      <c r="E675" s="23">
        <f t="shared" ref="E675:N675" si="185">SUM(E661:E674)</f>
        <v>1000</v>
      </c>
      <c r="F675" s="24">
        <f t="shared" si="185"/>
        <v>0</v>
      </c>
      <c r="G675" s="24">
        <f t="shared" si="185"/>
        <v>0</v>
      </c>
      <c r="H675" s="24">
        <f t="shared" si="185"/>
        <v>0</v>
      </c>
      <c r="I675" s="24">
        <f t="shared" si="185"/>
        <v>1000</v>
      </c>
      <c r="J675" s="24">
        <f t="shared" si="185"/>
        <v>73</v>
      </c>
      <c r="K675" s="24">
        <f t="shared" si="185"/>
        <v>17</v>
      </c>
      <c r="L675" s="24">
        <f t="shared" si="185"/>
        <v>13</v>
      </c>
      <c r="M675" s="24">
        <f t="shared" si="185"/>
        <v>93</v>
      </c>
      <c r="N675" s="44">
        <f t="shared" si="185"/>
        <v>0.6</v>
      </c>
      <c r="O675" s="49">
        <f t="shared" si="183"/>
        <v>1196.5999999999999</v>
      </c>
      <c r="P675" s="14"/>
      <c r="Q675" s="13"/>
    </row>
    <row r="676" spans="1:17" ht="15" customHeight="1" x14ac:dyDescent="0.2">
      <c r="A676" s="13"/>
      <c r="B676" s="11" t="s">
        <v>284</v>
      </c>
      <c r="C676" s="261"/>
      <c r="D676" s="261"/>
      <c r="E676" s="261"/>
      <c r="G676" s="261"/>
      <c r="H676" s="261"/>
      <c r="I676" s="261"/>
      <c r="J676" s="261"/>
      <c r="K676" s="261"/>
      <c r="L676" s="541" t="str">
        <f>CONCATENATE("Berufsgenossenschaft ",$B$657)</f>
        <v>Berufsgenossenschaft 2024</v>
      </c>
      <c r="M676" s="542"/>
      <c r="N676" s="543"/>
      <c r="O676" s="47">
        <v>0</v>
      </c>
      <c r="P676" s="14"/>
      <c r="Q676" s="13"/>
    </row>
    <row r="677" spans="1:17" ht="15" customHeight="1" thickBot="1" x14ac:dyDescent="0.25">
      <c r="A677" s="13"/>
      <c r="B677" s="11" t="s">
        <v>281</v>
      </c>
      <c r="C677" s="261"/>
      <c r="D677" s="261"/>
      <c r="E677" s="261"/>
      <c r="F677" s="261"/>
      <c r="G677" s="261"/>
      <c r="H677" s="11" t="s">
        <v>282</v>
      </c>
      <c r="I677" s="261"/>
      <c r="J677" s="261"/>
      <c r="K677" s="261"/>
      <c r="L677" s="544" t="str">
        <f>CONCATENATE("Personalausgaben ",$B$657)</f>
        <v>Personalausgaben 2024</v>
      </c>
      <c r="M677" s="545"/>
      <c r="N677" s="546"/>
      <c r="O677" s="48">
        <f>SUM(O675:O676)</f>
        <v>1196.5999999999999</v>
      </c>
      <c r="P677" s="14"/>
      <c r="Q677" s="13"/>
    </row>
    <row r="678" spans="1:17" ht="15" customHeight="1" thickBot="1" x14ac:dyDescent="0.25">
      <c r="A678" s="13"/>
      <c r="B678" s="534" t="s">
        <v>81</v>
      </c>
      <c r="C678" s="535"/>
      <c r="D678" s="535"/>
      <c r="E678" s="535"/>
      <c r="F678" s="535"/>
      <c r="G678" s="535"/>
      <c r="H678" s="535"/>
      <c r="I678" s="536" t="str">
        <f>IF(E637&lt;&gt;0,E637,"")</f>
        <v>MA 8</v>
      </c>
      <c r="J678" s="536"/>
      <c r="K678" s="536"/>
      <c r="L678" s="536"/>
      <c r="M678" s="536"/>
      <c r="N678" s="536"/>
      <c r="O678" s="537"/>
      <c r="P678" s="14"/>
      <c r="Q678" s="13"/>
    </row>
    <row r="679" spans="1:17" ht="15" customHeight="1" thickBot="1" x14ac:dyDescent="0.25">
      <c r="A679" s="13"/>
      <c r="B679" s="538" t="str">
        <f>IF(B635&lt;&gt;0,B635,"")</f>
        <v>Ihr Projektname 8</v>
      </c>
      <c r="C679" s="539"/>
      <c r="D679" s="539"/>
      <c r="E679" s="539"/>
      <c r="F679" s="539"/>
      <c r="G679" s="539"/>
      <c r="H679" s="539"/>
      <c r="I679" s="539"/>
      <c r="J679" s="539"/>
      <c r="K679" s="539"/>
      <c r="L679" s="539"/>
      <c r="M679" s="539"/>
      <c r="N679" s="539"/>
      <c r="O679" s="540"/>
      <c r="P679" s="14"/>
      <c r="Q679" s="13"/>
    </row>
    <row r="680" spans="1:17" ht="15" customHeight="1" x14ac:dyDescent="0.2">
      <c r="A680" s="13"/>
      <c r="B680" s="506" t="s">
        <v>182</v>
      </c>
      <c r="C680" s="507"/>
      <c r="D680" s="507"/>
      <c r="E680" s="507"/>
      <c r="F680" s="507"/>
      <c r="G680" s="507"/>
      <c r="H680" s="507"/>
      <c r="I680" s="507"/>
      <c r="J680" s="507"/>
      <c r="K680" s="507"/>
      <c r="L680" s="507"/>
      <c r="M680" s="507"/>
      <c r="N680" s="507"/>
      <c r="O680" s="508"/>
      <c r="P680" s="14"/>
      <c r="Q680" s="13"/>
    </row>
    <row r="681" spans="1:17" ht="15" customHeight="1" thickBot="1" x14ac:dyDescent="0.25">
      <c r="A681" s="13"/>
      <c r="B681" s="509"/>
      <c r="C681" s="510"/>
      <c r="D681" s="510"/>
      <c r="E681" s="510"/>
      <c r="F681" s="510"/>
      <c r="G681" s="510"/>
      <c r="H681" s="510"/>
      <c r="I681" s="510"/>
      <c r="J681" s="510"/>
      <c r="K681" s="510"/>
      <c r="L681" s="510"/>
      <c r="M681" s="510"/>
      <c r="N681" s="510"/>
      <c r="O681" s="511"/>
      <c r="P681" s="14"/>
      <c r="Q681" s="13"/>
    </row>
    <row r="682" spans="1:17" ht="15" customHeight="1" thickBot="1" x14ac:dyDescent="0.25">
      <c r="A682" s="13"/>
      <c r="B682" s="512" t="s">
        <v>106</v>
      </c>
      <c r="C682" s="513"/>
      <c r="D682" s="514"/>
      <c r="E682" s="518" t="s">
        <v>105</v>
      </c>
      <c r="F682" s="518" t="s">
        <v>278</v>
      </c>
      <c r="G682" s="518" t="s">
        <v>279</v>
      </c>
      <c r="H682" s="520" t="s">
        <v>280</v>
      </c>
      <c r="I682" s="522" t="s">
        <v>107</v>
      </c>
      <c r="J682" s="524" t="s">
        <v>87</v>
      </c>
      <c r="K682" s="525"/>
      <c r="L682" s="525"/>
      <c r="M682" s="525"/>
      <c r="N682" s="525"/>
      <c r="O682" s="526" t="s">
        <v>66</v>
      </c>
      <c r="P682" s="14"/>
      <c r="Q682" s="13"/>
    </row>
    <row r="683" spans="1:17" ht="15" customHeight="1" thickBot="1" x14ac:dyDescent="0.25">
      <c r="A683" s="13"/>
      <c r="B683" s="515"/>
      <c r="C683" s="516"/>
      <c r="D683" s="517"/>
      <c r="E683" s="519"/>
      <c r="F683" s="519"/>
      <c r="G683" s="519"/>
      <c r="H683" s="521"/>
      <c r="I683" s="523"/>
      <c r="J683" s="10" t="s">
        <v>101</v>
      </c>
      <c r="K683" s="10" t="s">
        <v>102</v>
      </c>
      <c r="L683" s="10" t="s">
        <v>103</v>
      </c>
      <c r="M683" s="10" t="s">
        <v>104</v>
      </c>
      <c r="N683" s="41" t="s">
        <v>165</v>
      </c>
      <c r="O683" s="527"/>
      <c r="P683" s="14"/>
      <c r="Q683" s="13"/>
    </row>
    <row r="684" spans="1:17" ht="15" customHeight="1" x14ac:dyDescent="0.2">
      <c r="A684" s="13"/>
      <c r="B684" s="614" t="str">
        <f>CONCATENATE("Januar ",$B$680)</f>
        <v>Januar Jahr</v>
      </c>
      <c r="C684" s="615"/>
      <c r="D684" s="616"/>
      <c r="E684" s="35">
        <v>0</v>
      </c>
      <c r="F684" s="36"/>
      <c r="G684" s="36"/>
      <c r="H684" s="36"/>
      <c r="I684" s="37">
        <f t="shared" ref="I684:I697" si="186">SUM(E684:H684)</f>
        <v>0</v>
      </c>
      <c r="J684" s="19">
        <f>ROUND($I684*$O$642,2)</f>
        <v>0</v>
      </c>
      <c r="K684" s="19">
        <f>ROUND($I684*$O$643,2)</f>
        <v>0</v>
      </c>
      <c r="L684" s="19">
        <f>ROUND($I684*$O$644,2)</f>
        <v>0</v>
      </c>
      <c r="M684" s="19">
        <f>ROUND($I684*$O$645,2)</f>
        <v>0</v>
      </c>
      <c r="N684" s="20">
        <f>ROUND($I684*$O$647,2)+ROUND($I684*$O$648,2)+ROUND($I684*$O$649,2)+ROUND($I684*$O$650,2)</f>
        <v>0</v>
      </c>
      <c r="O684" s="45">
        <f t="shared" ref="O684:O698" si="187">SUM(E684:H684)+SUM(J684:N684)</f>
        <v>0</v>
      </c>
      <c r="P684" s="14"/>
      <c r="Q684" s="13"/>
    </row>
    <row r="685" spans="1:17" ht="15" customHeight="1" x14ac:dyDescent="0.2">
      <c r="A685" s="13"/>
      <c r="B685" s="528" t="str">
        <f>CONCATENATE("Februar ",$B$680)</f>
        <v>Februar Jahr</v>
      </c>
      <c r="C685" s="529"/>
      <c r="D685" s="530"/>
      <c r="E685" s="38">
        <v>0</v>
      </c>
      <c r="F685" s="39"/>
      <c r="G685" s="39"/>
      <c r="H685" s="39"/>
      <c r="I685" s="40">
        <f t="shared" si="186"/>
        <v>0</v>
      </c>
      <c r="J685" s="21">
        <f t="shared" ref="J685:J697" si="188">ROUND($I685*$O$642,2)</f>
        <v>0</v>
      </c>
      <c r="K685" s="21">
        <f t="shared" ref="K685:K697" si="189">ROUND($I685*$O$643,2)</f>
        <v>0</v>
      </c>
      <c r="L685" s="21">
        <f t="shared" ref="L685:L697" si="190">ROUND($I685*$O$644,2)</f>
        <v>0</v>
      </c>
      <c r="M685" s="21">
        <f t="shared" ref="M685:M697" si="191">ROUND($I685*$O$645,2)</f>
        <v>0</v>
      </c>
      <c r="N685" s="22">
        <f t="shared" ref="N685:N696" si="192">ROUND($I685*$O$647,2)+ROUND($I685*$O$648,2)+ROUND($I685*$O$649,2)+ROUND($I685*$O$650,2)</f>
        <v>0</v>
      </c>
      <c r="O685" s="46">
        <f t="shared" si="187"/>
        <v>0</v>
      </c>
      <c r="P685" s="14"/>
      <c r="Q685" s="13"/>
    </row>
    <row r="686" spans="1:17" ht="15" customHeight="1" x14ac:dyDescent="0.2">
      <c r="A686" s="13"/>
      <c r="B686" s="528" t="str">
        <f>CONCATENATE("März ",$B$680)</f>
        <v>März Jahr</v>
      </c>
      <c r="C686" s="529"/>
      <c r="D686" s="530"/>
      <c r="E686" s="38">
        <v>0</v>
      </c>
      <c r="F686" s="39"/>
      <c r="G686" s="39"/>
      <c r="H686" s="39"/>
      <c r="I686" s="40">
        <f t="shared" si="186"/>
        <v>0</v>
      </c>
      <c r="J686" s="21">
        <f t="shared" si="188"/>
        <v>0</v>
      </c>
      <c r="K686" s="21">
        <f t="shared" si="189"/>
        <v>0</v>
      </c>
      <c r="L686" s="21">
        <f t="shared" si="190"/>
        <v>0</v>
      </c>
      <c r="M686" s="21">
        <f t="shared" si="191"/>
        <v>0</v>
      </c>
      <c r="N686" s="22">
        <f t="shared" si="192"/>
        <v>0</v>
      </c>
      <c r="O686" s="46">
        <f t="shared" si="187"/>
        <v>0</v>
      </c>
      <c r="P686" s="14"/>
      <c r="Q686" s="13"/>
    </row>
    <row r="687" spans="1:17" ht="15" customHeight="1" x14ac:dyDescent="0.2">
      <c r="A687" s="13"/>
      <c r="B687" s="528" t="str">
        <f>CONCATENATE("April ",$B$680)</f>
        <v>April Jahr</v>
      </c>
      <c r="C687" s="529"/>
      <c r="D687" s="530"/>
      <c r="E687" s="38">
        <v>0</v>
      </c>
      <c r="F687" s="39"/>
      <c r="G687" s="39"/>
      <c r="H687" s="39"/>
      <c r="I687" s="40">
        <f t="shared" si="186"/>
        <v>0</v>
      </c>
      <c r="J687" s="21">
        <f t="shared" si="188"/>
        <v>0</v>
      </c>
      <c r="K687" s="21">
        <f t="shared" si="189"/>
        <v>0</v>
      </c>
      <c r="L687" s="21">
        <f t="shared" si="190"/>
        <v>0</v>
      </c>
      <c r="M687" s="21">
        <f t="shared" si="191"/>
        <v>0</v>
      </c>
      <c r="N687" s="22">
        <f t="shared" si="192"/>
        <v>0</v>
      </c>
      <c r="O687" s="46">
        <f t="shared" si="187"/>
        <v>0</v>
      </c>
      <c r="P687" s="14"/>
      <c r="Q687" s="13"/>
    </row>
    <row r="688" spans="1:17" ht="15" customHeight="1" x14ac:dyDescent="0.2">
      <c r="A688" s="13"/>
      <c r="B688" s="528" t="str">
        <f>CONCATENATE("Mai ",$B$680)</f>
        <v>Mai Jahr</v>
      </c>
      <c r="C688" s="529"/>
      <c r="D688" s="530"/>
      <c r="E688" s="38">
        <v>0</v>
      </c>
      <c r="F688" s="39"/>
      <c r="G688" s="39"/>
      <c r="H688" s="39"/>
      <c r="I688" s="40">
        <f t="shared" si="186"/>
        <v>0</v>
      </c>
      <c r="J688" s="21">
        <f t="shared" si="188"/>
        <v>0</v>
      </c>
      <c r="K688" s="21">
        <f t="shared" si="189"/>
        <v>0</v>
      </c>
      <c r="L688" s="21">
        <f t="shared" si="190"/>
        <v>0</v>
      </c>
      <c r="M688" s="21">
        <f t="shared" si="191"/>
        <v>0</v>
      </c>
      <c r="N688" s="22">
        <f t="shared" si="192"/>
        <v>0</v>
      </c>
      <c r="O688" s="46">
        <f t="shared" si="187"/>
        <v>0</v>
      </c>
      <c r="P688" s="14"/>
      <c r="Q688" s="13"/>
    </row>
    <row r="689" spans="1:17" ht="15" customHeight="1" x14ac:dyDescent="0.2">
      <c r="A689" s="13"/>
      <c r="B689" s="528" t="str">
        <f>CONCATENATE("Juni ",$B$680)</f>
        <v>Juni Jahr</v>
      </c>
      <c r="C689" s="529"/>
      <c r="D689" s="530"/>
      <c r="E689" s="38">
        <v>0</v>
      </c>
      <c r="F689" s="39"/>
      <c r="G689" s="39"/>
      <c r="H689" s="39"/>
      <c r="I689" s="40">
        <f t="shared" si="186"/>
        <v>0</v>
      </c>
      <c r="J689" s="21">
        <f t="shared" si="188"/>
        <v>0</v>
      </c>
      <c r="K689" s="21">
        <f t="shared" si="189"/>
        <v>0</v>
      </c>
      <c r="L689" s="21">
        <f t="shared" si="190"/>
        <v>0</v>
      </c>
      <c r="M689" s="21">
        <f t="shared" si="191"/>
        <v>0</v>
      </c>
      <c r="N689" s="22">
        <f t="shared" si="192"/>
        <v>0</v>
      </c>
      <c r="O689" s="46">
        <f t="shared" si="187"/>
        <v>0</v>
      </c>
      <c r="P689" s="14"/>
      <c r="Q689" s="13"/>
    </row>
    <row r="690" spans="1:17" ht="15" customHeight="1" x14ac:dyDescent="0.2">
      <c r="A690" s="13"/>
      <c r="B690" s="528" t="str">
        <f>CONCATENATE("Juli ",$B$680)</f>
        <v>Juli Jahr</v>
      </c>
      <c r="C690" s="529"/>
      <c r="D690" s="530"/>
      <c r="E690" s="38">
        <v>0</v>
      </c>
      <c r="F690" s="39"/>
      <c r="G690" s="39"/>
      <c r="H690" s="39"/>
      <c r="I690" s="40">
        <f t="shared" si="186"/>
        <v>0</v>
      </c>
      <c r="J690" s="21">
        <f t="shared" si="188"/>
        <v>0</v>
      </c>
      <c r="K690" s="21">
        <f t="shared" si="189"/>
        <v>0</v>
      </c>
      <c r="L690" s="21">
        <f t="shared" si="190"/>
        <v>0</v>
      </c>
      <c r="M690" s="21">
        <f t="shared" si="191"/>
        <v>0</v>
      </c>
      <c r="N690" s="22">
        <f t="shared" si="192"/>
        <v>0</v>
      </c>
      <c r="O690" s="46">
        <f t="shared" si="187"/>
        <v>0</v>
      </c>
      <c r="P690" s="14"/>
      <c r="Q690" s="13"/>
    </row>
    <row r="691" spans="1:17" ht="15" customHeight="1" x14ac:dyDescent="0.2">
      <c r="A691" s="13"/>
      <c r="B691" s="528" t="str">
        <f>CONCATENATE("August ",$B$680)</f>
        <v>August Jahr</v>
      </c>
      <c r="C691" s="529"/>
      <c r="D691" s="530"/>
      <c r="E691" s="38">
        <v>0</v>
      </c>
      <c r="F691" s="39"/>
      <c r="G691" s="39"/>
      <c r="H691" s="39"/>
      <c r="I691" s="40">
        <f t="shared" si="186"/>
        <v>0</v>
      </c>
      <c r="J691" s="21">
        <f t="shared" si="188"/>
        <v>0</v>
      </c>
      <c r="K691" s="21">
        <f t="shared" si="189"/>
        <v>0</v>
      </c>
      <c r="L691" s="21">
        <f t="shared" si="190"/>
        <v>0</v>
      </c>
      <c r="M691" s="21">
        <f t="shared" si="191"/>
        <v>0</v>
      </c>
      <c r="N691" s="22">
        <f t="shared" si="192"/>
        <v>0</v>
      </c>
      <c r="O691" s="46">
        <f t="shared" si="187"/>
        <v>0</v>
      </c>
      <c r="P691" s="14"/>
      <c r="Q691" s="13"/>
    </row>
    <row r="692" spans="1:17" ht="15" customHeight="1" x14ac:dyDescent="0.2">
      <c r="A692" s="13"/>
      <c r="B692" s="528" t="str">
        <f>CONCATENATE("September ",$B$680)</f>
        <v>September Jahr</v>
      </c>
      <c r="C692" s="529"/>
      <c r="D692" s="530"/>
      <c r="E692" s="38">
        <v>0</v>
      </c>
      <c r="F692" s="39"/>
      <c r="G692" s="39"/>
      <c r="H692" s="39"/>
      <c r="I692" s="40">
        <f t="shared" si="186"/>
        <v>0</v>
      </c>
      <c r="J692" s="21">
        <f t="shared" si="188"/>
        <v>0</v>
      </c>
      <c r="K692" s="21">
        <f t="shared" si="189"/>
        <v>0</v>
      </c>
      <c r="L692" s="21">
        <f t="shared" si="190"/>
        <v>0</v>
      </c>
      <c r="M692" s="21">
        <f t="shared" si="191"/>
        <v>0</v>
      </c>
      <c r="N692" s="22">
        <f t="shared" si="192"/>
        <v>0</v>
      </c>
      <c r="O692" s="46">
        <f t="shared" si="187"/>
        <v>0</v>
      </c>
      <c r="P692" s="14"/>
      <c r="Q692" s="13"/>
    </row>
    <row r="693" spans="1:17" ht="15" customHeight="1" x14ac:dyDescent="0.2">
      <c r="A693" s="13"/>
      <c r="B693" s="528" t="str">
        <f>CONCATENATE("Oktober ",$B$680)</f>
        <v>Oktober Jahr</v>
      </c>
      <c r="C693" s="529"/>
      <c r="D693" s="530"/>
      <c r="E693" s="38">
        <v>0</v>
      </c>
      <c r="F693" s="39"/>
      <c r="G693" s="39"/>
      <c r="H693" s="39"/>
      <c r="I693" s="40">
        <f t="shared" si="186"/>
        <v>0</v>
      </c>
      <c r="J693" s="21">
        <f t="shared" si="188"/>
        <v>0</v>
      </c>
      <c r="K693" s="21">
        <f t="shared" si="189"/>
        <v>0</v>
      </c>
      <c r="L693" s="21">
        <f t="shared" si="190"/>
        <v>0</v>
      </c>
      <c r="M693" s="21">
        <f t="shared" si="191"/>
        <v>0</v>
      </c>
      <c r="N693" s="22">
        <f t="shared" si="192"/>
        <v>0</v>
      </c>
      <c r="O693" s="46">
        <f t="shared" si="187"/>
        <v>0</v>
      </c>
      <c r="P693" s="14"/>
      <c r="Q693" s="13"/>
    </row>
    <row r="694" spans="1:17" ht="15" customHeight="1" x14ac:dyDescent="0.2">
      <c r="A694" s="13"/>
      <c r="B694" s="528" t="str">
        <f>CONCATENATE("November ",$B$680)</f>
        <v>November Jahr</v>
      </c>
      <c r="C694" s="529"/>
      <c r="D694" s="530"/>
      <c r="E694" s="38">
        <v>0</v>
      </c>
      <c r="F694" s="39"/>
      <c r="G694" s="39"/>
      <c r="H694" s="39"/>
      <c r="I694" s="40">
        <f t="shared" si="186"/>
        <v>0</v>
      </c>
      <c r="J694" s="21">
        <f t="shared" si="188"/>
        <v>0</v>
      </c>
      <c r="K694" s="21">
        <f t="shared" si="189"/>
        <v>0</v>
      </c>
      <c r="L694" s="21">
        <f t="shared" si="190"/>
        <v>0</v>
      </c>
      <c r="M694" s="21">
        <f t="shared" si="191"/>
        <v>0</v>
      </c>
      <c r="N694" s="22">
        <f t="shared" si="192"/>
        <v>0</v>
      </c>
      <c r="O694" s="46">
        <f t="shared" si="187"/>
        <v>0</v>
      </c>
      <c r="P694" s="14"/>
      <c r="Q694" s="13"/>
    </row>
    <row r="695" spans="1:17" ht="15" customHeight="1" x14ac:dyDescent="0.2">
      <c r="A695" s="13"/>
      <c r="B695" s="528" t="str">
        <f>CONCATENATE("Jahressonderzahlung ",$B$680)</f>
        <v>Jahressonderzahlung Jahr</v>
      </c>
      <c r="C695" s="529"/>
      <c r="D695" s="530"/>
      <c r="E695" s="38">
        <v>0</v>
      </c>
      <c r="F695" s="39"/>
      <c r="G695" s="39"/>
      <c r="H695" s="39"/>
      <c r="I695" s="40">
        <f t="shared" si="186"/>
        <v>0</v>
      </c>
      <c r="J695" s="21">
        <f t="shared" si="188"/>
        <v>0</v>
      </c>
      <c r="K695" s="21">
        <f t="shared" si="189"/>
        <v>0</v>
      </c>
      <c r="L695" s="21">
        <f t="shared" si="190"/>
        <v>0</v>
      </c>
      <c r="M695" s="21">
        <f t="shared" si="191"/>
        <v>0</v>
      </c>
      <c r="N695" s="22">
        <f>ROUND($I695*$O$647,2)</f>
        <v>0</v>
      </c>
      <c r="O695" s="46">
        <f t="shared" si="187"/>
        <v>0</v>
      </c>
      <c r="P695" s="14"/>
      <c r="Q695" s="13"/>
    </row>
    <row r="696" spans="1:17" ht="15" customHeight="1" x14ac:dyDescent="0.2">
      <c r="A696" s="13"/>
      <c r="B696" s="528" t="str">
        <f>CONCATENATE("Dezember ",$B$680)</f>
        <v>Dezember Jahr</v>
      </c>
      <c r="C696" s="529"/>
      <c r="D696" s="530"/>
      <c r="E696" s="38">
        <v>0</v>
      </c>
      <c r="F696" s="39"/>
      <c r="G696" s="39"/>
      <c r="H696" s="39"/>
      <c r="I696" s="40">
        <f t="shared" si="186"/>
        <v>0</v>
      </c>
      <c r="J696" s="21">
        <f t="shared" si="188"/>
        <v>0</v>
      </c>
      <c r="K696" s="21">
        <f t="shared" si="189"/>
        <v>0</v>
      </c>
      <c r="L696" s="21">
        <f t="shared" si="190"/>
        <v>0</v>
      </c>
      <c r="M696" s="21">
        <f t="shared" si="191"/>
        <v>0</v>
      </c>
      <c r="N696" s="22">
        <f t="shared" si="192"/>
        <v>0</v>
      </c>
      <c r="O696" s="46">
        <f t="shared" si="187"/>
        <v>0</v>
      </c>
      <c r="P696" s="14"/>
      <c r="Q696" s="13"/>
    </row>
    <row r="697" spans="1:17" ht="15" customHeight="1" x14ac:dyDescent="0.2">
      <c r="A697" s="13"/>
      <c r="B697" s="528" t="str">
        <f>CONCATENATE("Leistungsentgelt ",$B$680)</f>
        <v>Leistungsentgelt Jahr</v>
      </c>
      <c r="C697" s="529"/>
      <c r="D697" s="530"/>
      <c r="E697" s="38">
        <v>0</v>
      </c>
      <c r="F697" s="39"/>
      <c r="G697" s="39"/>
      <c r="H697" s="39"/>
      <c r="I697" s="40">
        <f t="shared" si="186"/>
        <v>0</v>
      </c>
      <c r="J697" s="21">
        <f t="shared" si="188"/>
        <v>0</v>
      </c>
      <c r="K697" s="21">
        <f t="shared" si="189"/>
        <v>0</v>
      </c>
      <c r="L697" s="21">
        <f t="shared" si="190"/>
        <v>0</v>
      </c>
      <c r="M697" s="21">
        <f t="shared" si="191"/>
        <v>0</v>
      </c>
      <c r="N697" s="22">
        <f>ROUND($I697*$O$647,2)</f>
        <v>0</v>
      </c>
      <c r="O697" s="46">
        <f t="shared" si="187"/>
        <v>0</v>
      </c>
      <c r="P697" s="14"/>
      <c r="Q697" s="13"/>
    </row>
    <row r="698" spans="1:17" ht="15" customHeight="1" thickBot="1" x14ac:dyDescent="0.25">
      <c r="A698" s="13"/>
      <c r="B698" s="531" t="str">
        <f>CONCATENATE("gesamt ",$B$680)</f>
        <v>gesamt Jahr</v>
      </c>
      <c r="C698" s="532"/>
      <c r="D698" s="533"/>
      <c r="E698" s="23">
        <f t="shared" ref="E698:N698" si="193">SUM(E684:E697)</f>
        <v>0</v>
      </c>
      <c r="F698" s="24">
        <f t="shared" si="193"/>
        <v>0</v>
      </c>
      <c r="G698" s="24">
        <f t="shared" si="193"/>
        <v>0</v>
      </c>
      <c r="H698" s="24">
        <f t="shared" si="193"/>
        <v>0</v>
      </c>
      <c r="I698" s="24">
        <f t="shared" si="193"/>
        <v>0</v>
      </c>
      <c r="J698" s="24">
        <f t="shared" si="193"/>
        <v>0</v>
      </c>
      <c r="K698" s="24">
        <f t="shared" si="193"/>
        <v>0</v>
      </c>
      <c r="L698" s="24">
        <f t="shared" si="193"/>
        <v>0</v>
      </c>
      <c r="M698" s="24">
        <f t="shared" si="193"/>
        <v>0</v>
      </c>
      <c r="N698" s="44">
        <f t="shared" si="193"/>
        <v>0</v>
      </c>
      <c r="O698" s="49">
        <f t="shared" si="187"/>
        <v>0</v>
      </c>
      <c r="P698" s="14"/>
      <c r="Q698" s="13"/>
    </row>
    <row r="699" spans="1:17" ht="15" customHeight="1" x14ac:dyDescent="0.2">
      <c r="A699" s="13"/>
      <c r="B699" s="11" t="s">
        <v>284</v>
      </c>
      <c r="C699" s="261"/>
      <c r="D699" s="261"/>
      <c r="E699" s="261"/>
      <c r="G699" s="261"/>
      <c r="H699" s="261"/>
      <c r="I699" s="261"/>
      <c r="J699" s="261"/>
      <c r="K699" s="261"/>
      <c r="L699" s="541" t="str">
        <f>CONCATENATE("Berufsgenossenschaft ",$B$680)</f>
        <v>Berufsgenossenschaft Jahr</v>
      </c>
      <c r="M699" s="542"/>
      <c r="N699" s="543"/>
      <c r="O699" s="47">
        <v>0</v>
      </c>
      <c r="P699" s="14"/>
      <c r="Q699" s="13"/>
    </row>
    <row r="700" spans="1:17" ht="15" customHeight="1" thickBot="1" x14ac:dyDescent="0.25">
      <c r="A700" s="13"/>
      <c r="B700" s="11" t="s">
        <v>281</v>
      </c>
      <c r="C700" s="261"/>
      <c r="D700" s="261"/>
      <c r="E700" s="261"/>
      <c r="F700" s="261"/>
      <c r="G700" s="261"/>
      <c r="H700" s="11" t="s">
        <v>282</v>
      </c>
      <c r="I700" s="261"/>
      <c r="J700" s="261"/>
      <c r="K700" s="261"/>
      <c r="L700" s="544" t="str">
        <f>CONCATENATE("Personalausgaben ",$B$680)</f>
        <v>Personalausgaben Jahr</v>
      </c>
      <c r="M700" s="545"/>
      <c r="N700" s="546"/>
      <c r="O700" s="48">
        <f>SUM(O698:O699)</f>
        <v>0</v>
      </c>
      <c r="P700" s="14"/>
      <c r="Q700" s="13"/>
    </row>
    <row r="701" spans="1:17" ht="15" customHeight="1" thickBot="1" x14ac:dyDescent="0.25"/>
    <row r="702" spans="1:17" ht="15" customHeight="1" x14ac:dyDescent="0.2">
      <c r="B702" s="506" t="s">
        <v>182</v>
      </c>
      <c r="C702" s="507"/>
      <c r="D702" s="507"/>
      <c r="E702" s="507"/>
      <c r="F702" s="507"/>
      <c r="G702" s="507"/>
      <c r="H702" s="507"/>
      <c r="I702" s="507"/>
      <c r="J702" s="507"/>
      <c r="K702" s="507"/>
      <c r="L702" s="507"/>
      <c r="M702" s="507"/>
      <c r="N702" s="507"/>
      <c r="O702" s="508"/>
    </row>
    <row r="703" spans="1:17" ht="15" customHeight="1" thickBot="1" x14ac:dyDescent="0.25">
      <c r="B703" s="509"/>
      <c r="C703" s="510"/>
      <c r="D703" s="510"/>
      <c r="E703" s="510"/>
      <c r="F703" s="510"/>
      <c r="G703" s="510"/>
      <c r="H703" s="510"/>
      <c r="I703" s="510"/>
      <c r="J703" s="510"/>
      <c r="K703" s="510"/>
      <c r="L703" s="510"/>
      <c r="M703" s="510"/>
      <c r="N703" s="510"/>
      <c r="O703" s="511"/>
    </row>
    <row r="704" spans="1:17" ht="15" customHeight="1" thickBot="1" x14ac:dyDescent="0.25">
      <c r="B704" s="512" t="s">
        <v>106</v>
      </c>
      <c r="C704" s="513"/>
      <c r="D704" s="514"/>
      <c r="E704" s="518" t="s">
        <v>105</v>
      </c>
      <c r="F704" s="518" t="s">
        <v>278</v>
      </c>
      <c r="G704" s="518" t="s">
        <v>279</v>
      </c>
      <c r="H704" s="520" t="s">
        <v>280</v>
      </c>
      <c r="I704" s="522" t="s">
        <v>107</v>
      </c>
      <c r="J704" s="524" t="s">
        <v>87</v>
      </c>
      <c r="K704" s="525"/>
      <c r="L704" s="525"/>
      <c r="M704" s="525"/>
      <c r="N704" s="525"/>
      <c r="O704" s="526" t="s">
        <v>66</v>
      </c>
    </row>
    <row r="705" spans="2:15" ht="15" customHeight="1" thickBot="1" x14ac:dyDescent="0.25">
      <c r="B705" s="515"/>
      <c r="C705" s="516"/>
      <c r="D705" s="517"/>
      <c r="E705" s="519"/>
      <c r="F705" s="519"/>
      <c r="G705" s="519"/>
      <c r="H705" s="521"/>
      <c r="I705" s="523"/>
      <c r="J705" s="10" t="s">
        <v>101</v>
      </c>
      <c r="K705" s="10" t="s">
        <v>102</v>
      </c>
      <c r="L705" s="10" t="s">
        <v>103</v>
      </c>
      <c r="M705" s="10" t="s">
        <v>104</v>
      </c>
      <c r="N705" s="41" t="s">
        <v>165</v>
      </c>
      <c r="O705" s="527"/>
    </row>
    <row r="706" spans="2:15" ht="15" customHeight="1" x14ac:dyDescent="0.2">
      <c r="B706" s="614" t="str">
        <f>CONCATENATE("Januar ",$B$702)</f>
        <v>Januar Jahr</v>
      </c>
      <c r="C706" s="615"/>
      <c r="D706" s="616"/>
      <c r="E706" s="35">
        <v>0</v>
      </c>
      <c r="F706" s="36"/>
      <c r="G706" s="36"/>
      <c r="H706" s="36"/>
      <c r="I706" s="37">
        <f t="shared" ref="I706:I719" si="194">SUM(E706:H706)</f>
        <v>0</v>
      </c>
      <c r="J706" s="19">
        <f>ROUND($I706*$O$642,2)</f>
        <v>0</v>
      </c>
      <c r="K706" s="19">
        <f>ROUND($I706*$O$643,2)</f>
        <v>0</v>
      </c>
      <c r="L706" s="19">
        <f>ROUND($I706*$O$644,2)</f>
        <v>0</v>
      </c>
      <c r="M706" s="19">
        <f>ROUND($I706*$O$645,2)</f>
        <v>0</v>
      </c>
      <c r="N706" s="20">
        <f>ROUND($I706*$O$647,2)+ROUND($I706*$O$648,2)+ROUND($I706*$O$649,2)+ROUND($I706*$O$650,2)</f>
        <v>0</v>
      </c>
      <c r="O706" s="45">
        <f t="shared" ref="O706:O720" si="195">SUM(E706:H706)+SUM(J706:N706)</f>
        <v>0</v>
      </c>
    </row>
    <row r="707" spans="2:15" ht="15" customHeight="1" x14ac:dyDescent="0.2">
      <c r="B707" s="528" t="str">
        <f>CONCATENATE("Februar ",$B$702)</f>
        <v>Februar Jahr</v>
      </c>
      <c r="C707" s="529"/>
      <c r="D707" s="530"/>
      <c r="E707" s="38">
        <v>0</v>
      </c>
      <c r="F707" s="39"/>
      <c r="G707" s="39"/>
      <c r="H707" s="39"/>
      <c r="I707" s="40">
        <f t="shared" si="194"/>
        <v>0</v>
      </c>
      <c r="J707" s="21">
        <f t="shared" ref="J707:J719" si="196">ROUND($I707*$O$642,2)</f>
        <v>0</v>
      </c>
      <c r="K707" s="21">
        <f t="shared" ref="K707:K719" si="197">ROUND($I707*$O$643,2)</f>
        <v>0</v>
      </c>
      <c r="L707" s="21">
        <f t="shared" ref="L707:L719" si="198">ROUND($I707*$O$644,2)</f>
        <v>0</v>
      </c>
      <c r="M707" s="21">
        <f t="shared" ref="M707:M719" si="199">ROUND($I707*$O$645,2)</f>
        <v>0</v>
      </c>
      <c r="N707" s="22">
        <f t="shared" ref="N707:N718" si="200">ROUND($I707*$O$647,2)+ROUND($I707*$O$648,2)+ROUND($I707*$O$649,2)+ROUND($I707*$O$650,2)</f>
        <v>0</v>
      </c>
      <c r="O707" s="46">
        <f t="shared" si="195"/>
        <v>0</v>
      </c>
    </row>
    <row r="708" spans="2:15" ht="15" customHeight="1" x14ac:dyDescent="0.2">
      <c r="B708" s="528" t="str">
        <f>CONCATENATE("März ",$B$702)</f>
        <v>März Jahr</v>
      </c>
      <c r="C708" s="529"/>
      <c r="D708" s="530"/>
      <c r="E708" s="38">
        <v>0</v>
      </c>
      <c r="F708" s="39"/>
      <c r="G708" s="39"/>
      <c r="H708" s="39"/>
      <c r="I708" s="40">
        <f t="shared" si="194"/>
        <v>0</v>
      </c>
      <c r="J708" s="21">
        <f t="shared" si="196"/>
        <v>0</v>
      </c>
      <c r="K708" s="21">
        <f t="shared" si="197"/>
        <v>0</v>
      </c>
      <c r="L708" s="21">
        <f t="shared" si="198"/>
        <v>0</v>
      </c>
      <c r="M708" s="21">
        <f t="shared" si="199"/>
        <v>0</v>
      </c>
      <c r="N708" s="22">
        <f t="shared" si="200"/>
        <v>0</v>
      </c>
      <c r="O708" s="46">
        <f t="shared" si="195"/>
        <v>0</v>
      </c>
    </row>
    <row r="709" spans="2:15" ht="15" customHeight="1" x14ac:dyDescent="0.2">
      <c r="B709" s="528" t="str">
        <f>CONCATENATE("April ",$B$702)</f>
        <v>April Jahr</v>
      </c>
      <c r="C709" s="529"/>
      <c r="D709" s="530"/>
      <c r="E709" s="38">
        <v>0</v>
      </c>
      <c r="F709" s="39"/>
      <c r="G709" s="39"/>
      <c r="H709" s="39"/>
      <c r="I709" s="40">
        <f t="shared" si="194"/>
        <v>0</v>
      </c>
      <c r="J709" s="21">
        <f t="shared" si="196"/>
        <v>0</v>
      </c>
      <c r="K709" s="21">
        <f t="shared" si="197"/>
        <v>0</v>
      </c>
      <c r="L709" s="21">
        <f t="shared" si="198"/>
        <v>0</v>
      </c>
      <c r="M709" s="21">
        <f t="shared" si="199"/>
        <v>0</v>
      </c>
      <c r="N709" s="22">
        <f t="shared" si="200"/>
        <v>0</v>
      </c>
      <c r="O709" s="46">
        <f t="shared" si="195"/>
        <v>0</v>
      </c>
    </row>
    <row r="710" spans="2:15" ht="15" customHeight="1" x14ac:dyDescent="0.2">
      <c r="B710" s="528" t="str">
        <f>CONCATENATE("Mai ",$B$702)</f>
        <v>Mai Jahr</v>
      </c>
      <c r="C710" s="529"/>
      <c r="D710" s="530"/>
      <c r="E710" s="38">
        <v>0</v>
      </c>
      <c r="F710" s="39"/>
      <c r="G710" s="39"/>
      <c r="H710" s="39"/>
      <c r="I710" s="40">
        <f t="shared" si="194"/>
        <v>0</v>
      </c>
      <c r="J710" s="21">
        <f t="shared" si="196"/>
        <v>0</v>
      </c>
      <c r="K710" s="21">
        <f t="shared" si="197"/>
        <v>0</v>
      </c>
      <c r="L710" s="21">
        <f t="shared" si="198"/>
        <v>0</v>
      </c>
      <c r="M710" s="21">
        <f t="shared" si="199"/>
        <v>0</v>
      </c>
      <c r="N710" s="22">
        <f t="shared" si="200"/>
        <v>0</v>
      </c>
      <c r="O710" s="46">
        <f t="shared" si="195"/>
        <v>0</v>
      </c>
    </row>
    <row r="711" spans="2:15" ht="15" customHeight="1" x14ac:dyDescent="0.2">
      <c r="B711" s="528" t="str">
        <f>CONCATENATE("Juni ",$B$702)</f>
        <v>Juni Jahr</v>
      </c>
      <c r="C711" s="529"/>
      <c r="D711" s="530"/>
      <c r="E711" s="38">
        <v>0</v>
      </c>
      <c r="F711" s="39"/>
      <c r="G711" s="39"/>
      <c r="H711" s="39"/>
      <c r="I711" s="40">
        <f t="shared" si="194"/>
        <v>0</v>
      </c>
      <c r="J711" s="21">
        <f t="shared" si="196"/>
        <v>0</v>
      </c>
      <c r="K711" s="21">
        <f t="shared" si="197"/>
        <v>0</v>
      </c>
      <c r="L711" s="21">
        <f t="shared" si="198"/>
        <v>0</v>
      </c>
      <c r="M711" s="21">
        <f t="shared" si="199"/>
        <v>0</v>
      </c>
      <c r="N711" s="22">
        <f t="shared" si="200"/>
        <v>0</v>
      </c>
      <c r="O711" s="46">
        <f t="shared" si="195"/>
        <v>0</v>
      </c>
    </row>
    <row r="712" spans="2:15" ht="15" customHeight="1" x14ac:dyDescent="0.2">
      <c r="B712" s="528" t="str">
        <f>CONCATENATE("Juli ",$B$702)</f>
        <v>Juli Jahr</v>
      </c>
      <c r="C712" s="529"/>
      <c r="D712" s="530"/>
      <c r="E712" s="38">
        <v>0</v>
      </c>
      <c r="F712" s="39"/>
      <c r="G712" s="39"/>
      <c r="H712" s="39"/>
      <c r="I712" s="40">
        <f t="shared" si="194"/>
        <v>0</v>
      </c>
      <c r="J712" s="21">
        <f t="shared" si="196"/>
        <v>0</v>
      </c>
      <c r="K712" s="21">
        <f t="shared" si="197"/>
        <v>0</v>
      </c>
      <c r="L712" s="21">
        <f t="shared" si="198"/>
        <v>0</v>
      </c>
      <c r="M712" s="21">
        <f t="shared" si="199"/>
        <v>0</v>
      </c>
      <c r="N712" s="22">
        <f t="shared" si="200"/>
        <v>0</v>
      </c>
      <c r="O712" s="46">
        <f t="shared" si="195"/>
        <v>0</v>
      </c>
    </row>
    <row r="713" spans="2:15" ht="15" customHeight="1" x14ac:dyDescent="0.2">
      <c r="B713" s="528" t="str">
        <f>CONCATENATE("August ",$B$702)</f>
        <v>August Jahr</v>
      </c>
      <c r="C713" s="529"/>
      <c r="D713" s="530"/>
      <c r="E713" s="38">
        <v>0</v>
      </c>
      <c r="F713" s="39"/>
      <c r="G713" s="39"/>
      <c r="H713" s="39"/>
      <c r="I713" s="40">
        <f t="shared" si="194"/>
        <v>0</v>
      </c>
      <c r="J713" s="21">
        <f t="shared" si="196"/>
        <v>0</v>
      </c>
      <c r="K713" s="21">
        <f t="shared" si="197"/>
        <v>0</v>
      </c>
      <c r="L713" s="21">
        <f t="shared" si="198"/>
        <v>0</v>
      </c>
      <c r="M713" s="21">
        <f t="shared" si="199"/>
        <v>0</v>
      </c>
      <c r="N713" s="22">
        <f>ROUND($I713*$O$647,2)+ROUND($I713*$O$648,2)+ROUND($I713*$O$649,2)+ROUND($I713*$O$650,2)</f>
        <v>0</v>
      </c>
      <c r="O713" s="46">
        <f t="shared" si="195"/>
        <v>0</v>
      </c>
    </row>
    <row r="714" spans="2:15" ht="15" customHeight="1" x14ac:dyDescent="0.2">
      <c r="B714" s="528" t="str">
        <f>CONCATENATE("September ",$B$702)</f>
        <v>September Jahr</v>
      </c>
      <c r="C714" s="529"/>
      <c r="D714" s="530"/>
      <c r="E714" s="38">
        <v>0</v>
      </c>
      <c r="F714" s="39"/>
      <c r="G714" s="39"/>
      <c r="H714" s="39"/>
      <c r="I714" s="40">
        <f t="shared" si="194"/>
        <v>0</v>
      </c>
      <c r="J714" s="21">
        <f t="shared" si="196"/>
        <v>0</v>
      </c>
      <c r="K714" s="21">
        <f t="shared" si="197"/>
        <v>0</v>
      </c>
      <c r="L714" s="21">
        <f t="shared" si="198"/>
        <v>0</v>
      </c>
      <c r="M714" s="21">
        <f t="shared" si="199"/>
        <v>0</v>
      </c>
      <c r="N714" s="22">
        <f t="shared" si="200"/>
        <v>0</v>
      </c>
      <c r="O714" s="46">
        <f t="shared" si="195"/>
        <v>0</v>
      </c>
    </row>
    <row r="715" spans="2:15" ht="15" customHeight="1" x14ac:dyDescent="0.2">
      <c r="B715" s="528" t="str">
        <f>CONCATENATE("Oktober ",$B$702)</f>
        <v>Oktober Jahr</v>
      </c>
      <c r="C715" s="529"/>
      <c r="D715" s="530"/>
      <c r="E715" s="38">
        <v>0</v>
      </c>
      <c r="F715" s="39"/>
      <c r="G715" s="39"/>
      <c r="H715" s="39"/>
      <c r="I715" s="40">
        <f t="shared" si="194"/>
        <v>0</v>
      </c>
      <c r="J715" s="21">
        <f t="shared" si="196"/>
        <v>0</v>
      </c>
      <c r="K715" s="21">
        <f t="shared" si="197"/>
        <v>0</v>
      </c>
      <c r="L715" s="21">
        <f t="shared" si="198"/>
        <v>0</v>
      </c>
      <c r="M715" s="21">
        <f t="shared" si="199"/>
        <v>0</v>
      </c>
      <c r="N715" s="22">
        <f t="shared" si="200"/>
        <v>0</v>
      </c>
      <c r="O715" s="46">
        <f t="shared" si="195"/>
        <v>0</v>
      </c>
    </row>
    <row r="716" spans="2:15" ht="15" customHeight="1" x14ac:dyDescent="0.2">
      <c r="B716" s="528" t="str">
        <f>CONCATENATE("November ",$B$702)</f>
        <v>November Jahr</v>
      </c>
      <c r="C716" s="529"/>
      <c r="D716" s="530"/>
      <c r="E716" s="38">
        <v>0</v>
      </c>
      <c r="F716" s="39"/>
      <c r="G716" s="39"/>
      <c r="H716" s="39"/>
      <c r="I716" s="40">
        <f t="shared" si="194"/>
        <v>0</v>
      </c>
      <c r="J716" s="21">
        <f t="shared" si="196"/>
        <v>0</v>
      </c>
      <c r="K716" s="21">
        <f t="shared" si="197"/>
        <v>0</v>
      </c>
      <c r="L716" s="21">
        <f t="shared" si="198"/>
        <v>0</v>
      </c>
      <c r="M716" s="21">
        <f t="shared" si="199"/>
        <v>0</v>
      </c>
      <c r="N716" s="22">
        <f t="shared" si="200"/>
        <v>0</v>
      </c>
      <c r="O716" s="46">
        <f t="shared" si="195"/>
        <v>0</v>
      </c>
    </row>
    <row r="717" spans="2:15" ht="15" customHeight="1" x14ac:dyDescent="0.2">
      <c r="B717" s="528" t="str">
        <f>CONCATENATE("Jahressonderzahlung ",$B$702)</f>
        <v>Jahressonderzahlung Jahr</v>
      </c>
      <c r="C717" s="529"/>
      <c r="D717" s="530"/>
      <c r="E717" s="38">
        <v>0</v>
      </c>
      <c r="F717" s="39"/>
      <c r="G717" s="39"/>
      <c r="H717" s="39"/>
      <c r="I717" s="40">
        <f t="shared" si="194"/>
        <v>0</v>
      </c>
      <c r="J717" s="21">
        <f t="shared" si="196"/>
        <v>0</v>
      </c>
      <c r="K717" s="21">
        <f t="shared" si="197"/>
        <v>0</v>
      </c>
      <c r="L717" s="21">
        <f t="shared" si="198"/>
        <v>0</v>
      </c>
      <c r="M717" s="21">
        <f t="shared" si="199"/>
        <v>0</v>
      </c>
      <c r="N717" s="22">
        <f>ROUND($I717*$O$647,2)</f>
        <v>0</v>
      </c>
      <c r="O717" s="46">
        <f t="shared" si="195"/>
        <v>0</v>
      </c>
    </row>
    <row r="718" spans="2:15" ht="15" customHeight="1" x14ac:dyDescent="0.2">
      <c r="B718" s="528" t="str">
        <f>CONCATENATE("Dezember ",$B$702)</f>
        <v>Dezember Jahr</v>
      </c>
      <c r="C718" s="529"/>
      <c r="D718" s="530"/>
      <c r="E718" s="38">
        <v>0</v>
      </c>
      <c r="F718" s="39"/>
      <c r="G718" s="39"/>
      <c r="H718" s="39"/>
      <c r="I718" s="40">
        <f t="shared" si="194"/>
        <v>0</v>
      </c>
      <c r="J718" s="21">
        <f t="shared" si="196"/>
        <v>0</v>
      </c>
      <c r="K718" s="21">
        <f t="shared" si="197"/>
        <v>0</v>
      </c>
      <c r="L718" s="21">
        <f t="shared" si="198"/>
        <v>0</v>
      </c>
      <c r="M718" s="21">
        <f t="shared" si="199"/>
        <v>0</v>
      </c>
      <c r="N718" s="22">
        <f t="shared" si="200"/>
        <v>0</v>
      </c>
      <c r="O718" s="46">
        <f t="shared" si="195"/>
        <v>0</v>
      </c>
    </row>
    <row r="719" spans="2:15" ht="15" customHeight="1" x14ac:dyDescent="0.2">
      <c r="B719" s="528" t="str">
        <f>CONCATENATE("Leistungsentgelt ",$B$702)</f>
        <v>Leistungsentgelt Jahr</v>
      </c>
      <c r="C719" s="529"/>
      <c r="D719" s="530"/>
      <c r="E719" s="38">
        <v>0</v>
      </c>
      <c r="F719" s="39"/>
      <c r="G719" s="39"/>
      <c r="H719" s="39"/>
      <c r="I719" s="40">
        <f t="shared" si="194"/>
        <v>0</v>
      </c>
      <c r="J719" s="21">
        <f t="shared" si="196"/>
        <v>0</v>
      </c>
      <c r="K719" s="21">
        <f t="shared" si="197"/>
        <v>0</v>
      </c>
      <c r="L719" s="21">
        <f t="shared" si="198"/>
        <v>0</v>
      </c>
      <c r="M719" s="21">
        <f t="shared" si="199"/>
        <v>0</v>
      </c>
      <c r="N719" s="22">
        <f>ROUND($I719*$O$647,2)</f>
        <v>0</v>
      </c>
      <c r="O719" s="46">
        <f t="shared" si="195"/>
        <v>0</v>
      </c>
    </row>
    <row r="720" spans="2:15" ht="15" customHeight="1" thickBot="1" x14ac:dyDescent="0.25">
      <c r="B720" s="531" t="str">
        <f>CONCATENATE("gesamt ",$B$702)</f>
        <v>gesamt Jahr</v>
      </c>
      <c r="C720" s="532"/>
      <c r="D720" s="533"/>
      <c r="E720" s="23">
        <f t="shared" ref="E720:N720" si="201">SUM(E706:E719)</f>
        <v>0</v>
      </c>
      <c r="F720" s="24">
        <f t="shared" si="201"/>
        <v>0</v>
      </c>
      <c r="G720" s="24">
        <f t="shared" si="201"/>
        <v>0</v>
      </c>
      <c r="H720" s="24">
        <f t="shared" si="201"/>
        <v>0</v>
      </c>
      <c r="I720" s="24">
        <f t="shared" si="201"/>
        <v>0</v>
      </c>
      <c r="J720" s="24">
        <f t="shared" si="201"/>
        <v>0</v>
      </c>
      <c r="K720" s="24">
        <f t="shared" si="201"/>
        <v>0</v>
      </c>
      <c r="L720" s="24">
        <f t="shared" si="201"/>
        <v>0</v>
      </c>
      <c r="M720" s="24">
        <f t="shared" si="201"/>
        <v>0</v>
      </c>
      <c r="N720" s="44">
        <f t="shared" si="201"/>
        <v>0</v>
      </c>
      <c r="O720" s="49">
        <f t="shared" si="195"/>
        <v>0</v>
      </c>
    </row>
    <row r="721" spans="2:15" ht="15" customHeight="1" x14ac:dyDescent="0.2">
      <c r="B721" s="11" t="s">
        <v>284</v>
      </c>
      <c r="C721" s="261"/>
      <c r="D721" s="261"/>
      <c r="E721" s="261"/>
      <c r="G721" s="261"/>
      <c r="H721" s="261"/>
      <c r="I721" s="261"/>
      <c r="J721" s="261"/>
      <c r="K721" s="261"/>
      <c r="L721" s="541" t="str">
        <f>CONCATENATE("Berufsgenossenschaft ",$B$702)</f>
        <v>Berufsgenossenschaft Jahr</v>
      </c>
      <c r="M721" s="542"/>
      <c r="N721" s="543"/>
      <c r="O721" s="47">
        <v>0</v>
      </c>
    </row>
    <row r="722" spans="2:15" ht="15" customHeight="1" thickBot="1" x14ac:dyDescent="0.25">
      <c r="B722" s="11" t="s">
        <v>281</v>
      </c>
      <c r="C722" s="261"/>
      <c r="D722" s="261"/>
      <c r="E722" s="261"/>
      <c r="F722" s="261"/>
      <c r="G722" s="261"/>
      <c r="H722" s="11" t="s">
        <v>282</v>
      </c>
      <c r="I722" s="261"/>
      <c r="J722" s="261"/>
      <c r="K722" s="261"/>
      <c r="L722" s="544" t="str">
        <f>CONCATENATE("Personalausgaben ",$B$702)</f>
        <v>Personalausgaben Jahr</v>
      </c>
      <c r="M722" s="545"/>
      <c r="N722" s="546"/>
      <c r="O722" s="48">
        <f>SUM(O720:O721)</f>
        <v>0</v>
      </c>
    </row>
  </sheetData>
  <sheetProtection algorithmName="SHA-512" hashValue="inco1SBbtPEzvPIFrMQFL2WeoLOzDn40mZesanvmsb7aPXDjCgMAJGOwcln82GLjly9clL+Qxb5XYQdxxe0OZA==" saltValue="PvBSztAo8nr+4ow91Q2Oig==" spinCount="100000" sheet="1" objects="1" scenarios="1" selectLockedCells="1"/>
  <mergeCells count="882">
    <mergeCell ref="B454:O454"/>
    <mergeCell ref="B455:O455"/>
    <mergeCell ref="B457:D457"/>
    <mergeCell ref="E457:H457"/>
    <mergeCell ref="I457:K458"/>
    <mergeCell ref="L457:O458"/>
    <mergeCell ref="B458:D458"/>
    <mergeCell ref="E458:H458"/>
    <mergeCell ref="B447:D447"/>
    <mergeCell ref="B448:D448"/>
    <mergeCell ref="B449:D449"/>
    <mergeCell ref="B450:D450"/>
    <mergeCell ref="B453:H453"/>
    <mergeCell ref="I453:O453"/>
    <mergeCell ref="B690:D690"/>
    <mergeCell ref="B691:D691"/>
    <mergeCell ref="B692:D692"/>
    <mergeCell ref="B693:D693"/>
    <mergeCell ref="B694:D694"/>
    <mergeCell ref="B695:D695"/>
    <mergeCell ref="B684:D684"/>
    <mergeCell ref="B685:D685"/>
    <mergeCell ref="B686:D686"/>
    <mergeCell ref="B687:D687"/>
    <mergeCell ref="B688:D688"/>
    <mergeCell ref="B689:D689"/>
    <mergeCell ref="B717:D717"/>
    <mergeCell ref="B718:D718"/>
    <mergeCell ref="B719:D719"/>
    <mergeCell ref="B720:D720"/>
    <mergeCell ref="B711:D711"/>
    <mergeCell ref="B712:D712"/>
    <mergeCell ref="B713:D713"/>
    <mergeCell ref="B714:D714"/>
    <mergeCell ref="B715:D715"/>
    <mergeCell ref="B716:D716"/>
    <mergeCell ref="O704:O705"/>
    <mergeCell ref="B706:D706"/>
    <mergeCell ref="B707:D707"/>
    <mergeCell ref="B708:D708"/>
    <mergeCell ref="B709:D709"/>
    <mergeCell ref="B710:D710"/>
    <mergeCell ref="B696:D696"/>
    <mergeCell ref="B697:D697"/>
    <mergeCell ref="B698:D698"/>
    <mergeCell ref="B702:O703"/>
    <mergeCell ref="B704:D705"/>
    <mergeCell ref="E704:E705"/>
    <mergeCell ref="G704:G705"/>
    <mergeCell ref="H704:H705"/>
    <mergeCell ref="I704:I705"/>
    <mergeCell ref="J704:N704"/>
    <mergeCell ref="L699:N699"/>
    <mergeCell ref="L700:N700"/>
    <mergeCell ref="F704:F705"/>
    <mergeCell ref="B680:O681"/>
    <mergeCell ref="B682:D683"/>
    <mergeCell ref="E682:E683"/>
    <mergeCell ref="G682:G683"/>
    <mergeCell ref="H682:H683"/>
    <mergeCell ref="I682:I683"/>
    <mergeCell ref="J682:N682"/>
    <mergeCell ref="O682:O683"/>
    <mergeCell ref="B673:D673"/>
    <mergeCell ref="B674:D674"/>
    <mergeCell ref="B675:D675"/>
    <mergeCell ref="B678:H678"/>
    <mergeCell ref="I678:O678"/>
    <mergeCell ref="B679:O679"/>
    <mergeCell ref="L676:N676"/>
    <mergeCell ref="L677:N677"/>
    <mergeCell ref="F682:F683"/>
    <mergeCell ref="B667:D667"/>
    <mergeCell ref="B668:D668"/>
    <mergeCell ref="B669:D669"/>
    <mergeCell ref="B670:D670"/>
    <mergeCell ref="B671:D671"/>
    <mergeCell ref="B672:D672"/>
    <mergeCell ref="B661:D661"/>
    <mergeCell ref="B662:D662"/>
    <mergeCell ref="B663:D663"/>
    <mergeCell ref="B664:D664"/>
    <mergeCell ref="B665:D665"/>
    <mergeCell ref="B666:D666"/>
    <mergeCell ref="B657:O658"/>
    <mergeCell ref="B659:D660"/>
    <mergeCell ref="E659:E660"/>
    <mergeCell ref="G659:G660"/>
    <mergeCell ref="H659:H660"/>
    <mergeCell ref="I659:I660"/>
    <mergeCell ref="J659:N659"/>
    <mergeCell ref="O659:O660"/>
    <mergeCell ref="M649:N649"/>
    <mergeCell ref="M652:M655"/>
    <mergeCell ref="N652:O655"/>
    <mergeCell ref="M650:N650"/>
    <mergeCell ref="B653:D653"/>
    <mergeCell ref="F659:F660"/>
    <mergeCell ref="M646:N646"/>
    <mergeCell ref="M642:N642"/>
    <mergeCell ref="M643:N643"/>
    <mergeCell ref="B644:D644"/>
    <mergeCell ref="M644:N644"/>
    <mergeCell ref="M645:N645"/>
    <mergeCell ref="B642:J642"/>
    <mergeCell ref="B639:D639"/>
    <mergeCell ref="E639:H639"/>
    <mergeCell ref="I639:K639"/>
    <mergeCell ref="L639:O639"/>
    <mergeCell ref="B641:D641"/>
    <mergeCell ref="E641:K641"/>
    <mergeCell ref="M641:N641"/>
    <mergeCell ref="B634:O634"/>
    <mergeCell ref="B635:O635"/>
    <mergeCell ref="B637:D637"/>
    <mergeCell ref="E637:H637"/>
    <mergeCell ref="I637:K638"/>
    <mergeCell ref="L637:O638"/>
    <mergeCell ref="B638:D638"/>
    <mergeCell ref="E638:H638"/>
    <mergeCell ref="B627:D627"/>
    <mergeCell ref="B628:D628"/>
    <mergeCell ref="B629:D629"/>
    <mergeCell ref="B630:D630"/>
    <mergeCell ref="B633:H633"/>
    <mergeCell ref="I633:O633"/>
    <mergeCell ref="B621:D621"/>
    <mergeCell ref="B622:D622"/>
    <mergeCell ref="B623:D623"/>
    <mergeCell ref="B624:D624"/>
    <mergeCell ref="B625:D625"/>
    <mergeCell ref="B626:D626"/>
    <mergeCell ref="L631:N631"/>
    <mergeCell ref="L632:N632"/>
    <mergeCell ref="O614:O615"/>
    <mergeCell ref="B616:D616"/>
    <mergeCell ref="B617:D617"/>
    <mergeCell ref="B618:D618"/>
    <mergeCell ref="B619:D619"/>
    <mergeCell ref="B620:D620"/>
    <mergeCell ref="F614:F615"/>
    <mergeCell ref="B606:D606"/>
    <mergeCell ref="B607:D607"/>
    <mergeCell ref="B608:D608"/>
    <mergeCell ref="B612:O613"/>
    <mergeCell ref="B614:D615"/>
    <mergeCell ref="E614:E615"/>
    <mergeCell ref="G614:G615"/>
    <mergeCell ref="H614:H615"/>
    <mergeCell ref="I614:I615"/>
    <mergeCell ref="J614:N614"/>
    <mergeCell ref="L609:N609"/>
    <mergeCell ref="L610:N610"/>
    <mergeCell ref="B600:D600"/>
    <mergeCell ref="B601:D601"/>
    <mergeCell ref="B602:D602"/>
    <mergeCell ref="B603:D603"/>
    <mergeCell ref="B604:D604"/>
    <mergeCell ref="B605:D605"/>
    <mergeCell ref="B594:D594"/>
    <mergeCell ref="B595:D595"/>
    <mergeCell ref="B596:D596"/>
    <mergeCell ref="B597:D597"/>
    <mergeCell ref="B598:D598"/>
    <mergeCell ref="B599:D599"/>
    <mergeCell ref="B590:O591"/>
    <mergeCell ref="B592:D593"/>
    <mergeCell ref="E592:E593"/>
    <mergeCell ref="G592:G593"/>
    <mergeCell ref="H592:H593"/>
    <mergeCell ref="I592:I593"/>
    <mergeCell ref="J592:N592"/>
    <mergeCell ref="O592:O593"/>
    <mergeCell ref="B583:D583"/>
    <mergeCell ref="B584:D584"/>
    <mergeCell ref="B585:D585"/>
    <mergeCell ref="B588:H588"/>
    <mergeCell ref="I588:O588"/>
    <mergeCell ref="B589:O589"/>
    <mergeCell ref="L586:N586"/>
    <mergeCell ref="L587:N587"/>
    <mergeCell ref="F592:F593"/>
    <mergeCell ref="B577:D577"/>
    <mergeCell ref="B578:D578"/>
    <mergeCell ref="B579:D579"/>
    <mergeCell ref="B580:D580"/>
    <mergeCell ref="B581:D581"/>
    <mergeCell ref="B582:D582"/>
    <mergeCell ref="B571:D571"/>
    <mergeCell ref="B572:D572"/>
    <mergeCell ref="B573:D573"/>
    <mergeCell ref="B574:D574"/>
    <mergeCell ref="B575:D575"/>
    <mergeCell ref="B576:D576"/>
    <mergeCell ref="B567:O568"/>
    <mergeCell ref="B569:D570"/>
    <mergeCell ref="E569:E570"/>
    <mergeCell ref="G569:G570"/>
    <mergeCell ref="H569:H570"/>
    <mergeCell ref="I569:I570"/>
    <mergeCell ref="J569:N569"/>
    <mergeCell ref="O569:O570"/>
    <mergeCell ref="M559:N559"/>
    <mergeCell ref="M562:M565"/>
    <mergeCell ref="N562:O565"/>
    <mergeCell ref="M560:N560"/>
    <mergeCell ref="B563:D563"/>
    <mergeCell ref="F569:F570"/>
    <mergeCell ref="M556:N556"/>
    <mergeCell ref="M552:N552"/>
    <mergeCell ref="M553:N553"/>
    <mergeCell ref="B554:D554"/>
    <mergeCell ref="M554:N554"/>
    <mergeCell ref="M555:N555"/>
    <mergeCell ref="B552:J552"/>
    <mergeCell ref="B549:D549"/>
    <mergeCell ref="E549:H549"/>
    <mergeCell ref="I549:K549"/>
    <mergeCell ref="L549:O549"/>
    <mergeCell ref="B551:D551"/>
    <mergeCell ref="E551:K551"/>
    <mergeCell ref="M551:N551"/>
    <mergeCell ref="B544:O544"/>
    <mergeCell ref="B545:O545"/>
    <mergeCell ref="B547:D547"/>
    <mergeCell ref="E547:H547"/>
    <mergeCell ref="I547:K548"/>
    <mergeCell ref="L547:O548"/>
    <mergeCell ref="B548:D548"/>
    <mergeCell ref="E548:H548"/>
    <mergeCell ref="B537:D537"/>
    <mergeCell ref="B538:D538"/>
    <mergeCell ref="B539:D539"/>
    <mergeCell ref="B540:D540"/>
    <mergeCell ref="B543:H543"/>
    <mergeCell ref="I543:O543"/>
    <mergeCell ref="B531:D531"/>
    <mergeCell ref="B532:D532"/>
    <mergeCell ref="B533:D533"/>
    <mergeCell ref="B534:D534"/>
    <mergeCell ref="B535:D535"/>
    <mergeCell ref="B536:D536"/>
    <mergeCell ref="L541:N541"/>
    <mergeCell ref="L542:N542"/>
    <mergeCell ref="O524:O525"/>
    <mergeCell ref="B526:D526"/>
    <mergeCell ref="B527:D527"/>
    <mergeCell ref="B528:D528"/>
    <mergeCell ref="B529:D529"/>
    <mergeCell ref="B530:D530"/>
    <mergeCell ref="F524:F525"/>
    <mergeCell ref="B516:D516"/>
    <mergeCell ref="B517:D517"/>
    <mergeCell ref="B518:D518"/>
    <mergeCell ref="B522:O523"/>
    <mergeCell ref="B524:D525"/>
    <mergeCell ref="E524:E525"/>
    <mergeCell ref="G524:G525"/>
    <mergeCell ref="H524:H525"/>
    <mergeCell ref="I524:I525"/>
    <mergeCell ref="J524:N524"/>
    <mergeCell ref="L519:N519"/>
    <mergeCell ref="L520:N520"/>
    <mergeCell ref="B510:D510"/>
    <mergeCell ref="B511:D511"/>
    <mergeCell ref="B512:D512"/>
    <mergeCell ref="B513:D513"/>
    <mergeCell ref="B514:D514"/>
    <mergeCell ref="B515:D515"/>
    <mergeCell ref="B504:D504"/>
    <mergeCell ref="B505:D505"/>
    <mergeCell ref="B506:D506"/>
    <mergeCell ref="B507:D507"/>
    <mergeCell ref="B508:D508"/>
    <mergeCell ref="B509:D509"/>
    <mergeCell ref="B500:O501"/>
    <mergeCell ref="B502:D503"/>
    <mergeCell ref="E502:E503"/>
    <mergeCell ref="G502:G503"/>
    <mergeCell ref="H502:H503"/>
    <mergeCell ref="I502:I503"/>
    <mergeCell ref="J502:N502"/>
    <mergeCell ref="O502:O503"/>
    <mergeCell ref="B493:D493"/>
    <mergeCell ref="B494:D494"/>
    <mergeCell ref="B495:D495"/>
    <mergeCell ref="B498:H498"/>
    <mergeCell ref="I498:O498"/>
    <mergeCell ref="B499:O499"/>
    <mergeCell ref="L496:N496"/>
    <mergeCell ref="L497:N497"/>
    <mergeCell ref="F502:F503"/>
    <mergeCell ref="B487:D487"/>
    <mergeCell ref="B488:D488"/>
    <mergeCell ref="B489:D489"/>
    <mergeCell ref="B490:D490"/>
    <mergeCell ref="B491:D491"/>
    <mergeCell ref="B492:D492"/>
    <mergeCell ref="B481:D481"/>
    <mergeCell ref="B482:D482"/>
    <mergeCell ref="B483:D483"/>
    <mergeCell ref="B484:D484"/>
    <mergeCell ref="B485:D485"/>
    <mergeCell ref="B486:D486"/>
    <mergeCell ref="B477:O478"/>
    <mergeCell ref="B479:D480"/>
    <mergeCell ref="E479:E480"/>
    <mergeCell ref="G479:G480"/>
    <mergeCell ref="H479:H480"/>
    <mergeCell ref="I479:I480"/>
    <mergeCell ref="J479:N479"/>
    <mergeCell ref="O479:O480"/>
    <mergeCell ref="M469:N469"/>
    <mergeCell ref="M472:M475"/>
    <mergeCell ref="N472:O475"/>
    <mergeCell ref="M470:N470"/>
    <mergeCell ref="B473:D473"/>
    <mergeCell ref="F479:F480"/>
    <mergeCell ref="M466:N466"/>
    <mergeCell ref="M462:N462"/>
    <mergeCell ref="M463:N463"/>
    <mergeCell ref="B464:D464"/>
    <mergeCell ref="M464:N464"/>
    <mergeCell ref="M465:N465"/>
    <mergeCell ref="B459:D459"/>
    <mergeCell ref="E459:H459"/>
    <mergeCell ref="I459:K459"/>
    <mergeCell ref="L459:O459"/>
    <mergeCell ref="B461:D461"/>
    <mergeCell ref="E461:K461"/>
    <mergeCell ref="M461:N461"/>
    <mergeCell ref="B462:J462"/>
    <mergeCell ref="B442:D442"/>
    <mergeCell ref="B443:D443"/>
    <mergeCell ref="B444:D444"/>
    <mergeCell ref="B445:D445"/>
    <mergeCell ref="B446:D446"/>
    <mergeCell ref="L451:N451"/>
    <mergeCell ref="L452:N452"/>
    <mergeCell ref="O434:O435"/>
    <mergeCell ref="B436:D436"/>
    <mergeCell ref="B437:D437"/>
    <mergeCell ref="B438:D438"/>
    <mergeCell ref="B439:D439"/>
    <mergeCell ref="B440:D440"/>
    <mergeCell ref="B441:D441"/>
    <mergeCell ref="F434:F435"/>
    <mergeCell ref="B426:D426"/>
    <mergeCell ref="B427:D427"/>
    <mergeCell ref="B428:D428"/>
    <mergeCell ref="B432:O433"/>
    <mergeCell ref="B434:D435"/>
    <mergeCell ref="E434:E435"/>
    <mergeCell ref="G434:G435"/>
    <mergeCell ref="H434:H435"/>
    <mergeCell ref="I434:I435"/>
    <mergeCell ref="J434:N434"/>
    <mergeCell ref="L429:N429"/>
    <mergeCell ref="L430:N430"/>
    <mergeCell ref="B420:D420"/>
    <mergeCell ref="B421:D421"/>
    <mergeCell ref="B422:D422"/>
    <mergeCell ref="B423:D423"/>
    <mergeCell ref="B424:D424"/>
    <mergeCell ref="B425:D425"/>
    <mergeCell ref="B414:D414"/>
    <mergeCell ref="B415:D415"/>
    <mergeCell ref="B416:D416"/>
    <mergeCell ref="B417:D417"/>
    <mergeCell ref="B418:D418"/>
    <mergeCell ref="B419:D419"/>
    <mergeCell ref="B410:O411"/>
    <mergeCell ref="B412:D413"/>
    <mergeCell ref="E412:E413"/>
    <mergeCell ref="G412:G413"/>
    <mergeCell ref="H412:H413"/>
    <mergeCell ref="I412:I413"/>
    <mergeCell ref="J412:N412"/>
    <mergeCell ref="O412:O413"/>
    <mergeCell ref="B403:D403"/>
    <mergeCell ref="B404:D404"/>
    <mergeCell ref="B405:D405"/>
    <mergeCell ref="B408:H408"/>
    <mergeCell ref="I408:O408"/>
    <mergeCell ref="B409:O409"/>
    <mergeCell ref="L407:N407"/>
    <mergeCell ref="L406:N406"/>
    <mergeCell ref="F412:F413"/>
    <mergeCell ref="B397:D397"/>
    <mergeCell ref="B398:D398"/>
    <mergeCell ref="B399:D399"/>
    <mergeCell ref="B400:D400"/>
    <mergeCell ref="B401:D401"/>
    <mergeCell ref="B402:D402"/>
    <mergeCell ref="B391:D391"/>
    <mergeCell ref="B392:D392"/>
    <mergeCell ref="B393:D393"/>
    <mergeCell ref="B394:D394"/>
    <mergeCell ref="B395:D395"/>
    <mergeCell ref="B396:D396"/>
    <mergeCell ref="B387:O388"/>
    <mergeCell ref="B389:D390"/>
    <mergeCell ref="E389:E390"/>
    <mergeCell ref="G389:G390"/>
    <mergeCell ref="H389:H390"/>
    <mergeCell ref="I389:I390"/>
    <mergeCell ref="J389:N389"/>
    <mergeCell ref="O389:O390"/>
    <mergeCell ref="M379:N379"/>
    <mergeCell ref="M382:M385"/>
    <mergeCell ref="N382:O385"/>
    <mergeCell ref="M380:N380"/>
    <mergeCell ref="B383:D383"/>
    <mergeCell ref="F389:F390"/>
    <mergeCell ref="M376:N376"/>
    <mergeCell ref="M372:N372"/>
    <mergeCell ref="M373:N373"/>
    <mergeCell ref="B374:D374"/>
    <mergeCell ref="M374:N374"/>
    <mergeCell ref="M375:N375"/>
    <mergeCell ref="B369:D369"/>
    <mergeCell ref="E369:H369"/>
    <mergeCell ref="I369:K369"/>
    <mergeCell ref="L369:O369"/>
    <mergeCell ref="B371:D371"/>
    <mergeCell ref="E371:K371"/>
    <mergeCell ref="M371:N371"/>
    <mergeCell ref="B372:J372"/>
    <mergeCell ref="B364:O364"/>
    <mergeCell ref="B365:O365"/>
    <mergeCell ref="B367:D367"/>
    <mergeCell ref="E367:H367"/>
    <mergeCell ref="I367:K368"/>
    <mergeCell ref="L367:O368"/>
    <mergeCell ref="B368:D368"/>
    <mergeCell ref="E368:H368"/>
    <mergeCell ref="B357:D357"/>
    <mergeCell ref="B358:D358"/>
    <mergeCell ref="B359:D359"/>
    <mergeCell ref="B360:D360"/>
    <mergeCell ref="B363:H363"/>
    <mergeCell ref="I363:O363"/>
    <mergeCell ref="B351:D351"/>
    <mergeCell ref="B352:D352"/>
    <mergeCell ref="B353:D353"/>
    <mergeCell ref="B354:D354"/>
    <mergeCell ref="B355:D355"/>
    <mergeCell ref="B356:D356"/>
    <mergeCell ref="L362:N362"/>
    <mergeCell ref="O344:O345"/>
    <mergeCell ref="B346:D346"/>
    <mergeCell ref="B347:D347"/>
    <mergeCell ref="B348:D348"/>
    <mergeCell ref="B349:D349"/>
    <mergeCell ref="B350:D350"/>
    <mergeCell ref="F344:F345"/>
    <mergeCell ref="B336:D336"/>
    <mergeCell ref="B337:D337"/>
    <mergeCell ref="B338:D338"/>
    <mergeCell ref="B342:O343"/>
    <mergeCell ref="B344:D345"/>
    <mergeCell ref="E344:E345"/>
    <mergeCell ref="G344:G345"/>
    <mergeCell ref="H344:H345"/>
    <mergeCell ref="I344:I345"/>
    <mergeCell ref="J344:N344"/>
    <mergeCell ref="L339:N339"/>
    <mergeCell ref="L340:N340"/>
    <mergeCell ref="B330:D330"/>
    <mergeCell ref="B331:D331"/>
    <mergeCell ref="B332:D332"/>
    <mergeCell ref="B333:D333"/>
    <mergeCell ref="B334:D334"/>
    <mergeCell ref="B335:D335"/>
    <mergeCell ref="B324:D324"/>
    <mergeCell ref="B325:D325"/>
    <mergeCell ref="B326:D326"/>
    <mergeCell ref="B327:D327"/>
    <mergeCell ref="B328:D328"/>
    <mergeCell ref="B329:D329"/>
    <mergeCell ref="B320:O321"/>
    <mergeCell ref="B322:D323"/>
    <mergeCell ref="E322:E323"/>
    <mergeCell ref="G322:G323"/>
    <mergeCell ref="H322:H323"/>
    <mergeCell ref="I322:I323"/>
    <mergeCell ref="J322:N322"/>
    <mergeCell ref="O322:O323"/>
    <mergeCell ref="B313:D313"/>
    <mergeCell ref="B314:D314"/>
    <mergeCell ref="B315:D315"/>
    <mergeCell ref="B318:H318"/>
    <mergeCell ref="I318:O318"/>
    <mergeCell ref="B319:O319"/>
    <mergeCell ref="L316:N316"/>
    <mergeCell ref="L317:N317"/>
    <mergeCell ref="F322:F323"/>
    <mergeCell ref="B307:D307"/>
    <mergeCell ref="B308:D308"/>
    <mergeCell ref="B309:D309"/>
    <mergeCell ref="B310:D310"/>
    <mergeCell ref="B311:D311"/>
    <mergeCell ref="B312:D312"/>
    <mergeCell ref="B301:D301"/>
    <mergeCell ref="B302:D302"/>
    <mergeCell ref="B303:D303"/>
    <mergeCell ref="B304:D304"/>
    <mergeCell ref="B305:D305"/>
    <mergeCell ref="B306:D306"/>
    <mergeCell ref="B297:O298"/>
    <mergeCell ref="B299:D300"/>
    <mergeCell ref="E299:E300"/>
    <mergeCell ref="G299:G300"/>
    <mergeCell ref="H299:H300"/>
    <mergeCell ref="I299:I300"/>
    <mergeCell ref="J299:N299"/>
    <mergeCell ref="O299:O300"/>
    <mergeCell ref="M289:N289"/>
    <mergeCell ref="M292:M295"/>
    <mergeCell ref="N292:O295"/>
    <mergeCell ref="M290:N290"/>
    <mergeCell ref="B293:D293"/>
    <mergeCell ref="F299:F300"/>
    <mergeCell ref="M286:N286"/>
    <mergeCell ref="M282:N282"/>
    <mergeCell ref="M283:N283"/>
    <mergeCell ref="B284:D284"/>
    <mergeCell ref="M284:N284"/>
    <mergeCell ref="M285:N285"/>
    <mergeCell ref="B279:D279"/>
    <mergeCell ref="E279:H279"/>
    <mergeCell ref="I279:K279"/>
    <mergeCell ref="L279:O279"/>
    <mergeCell ref="B281:D281"/>
    <mergeCell ref="E281:K281"/>
    <mergeCell ref="M281:N281"/>
    <mergeCell ref="B282:J282"/>
    <mergeCell ref="B274:O274"/>
    <mergeCell ref="B275:O275"/>
    <mergeCell ref="B277:D277"/>
    <mergeCell ref="E277:H277"/>
    <mergeCell ref="I277:K278"/>
    <mergeCell ref="L277:O278"/>
    <mergeCell ref="B278:D278"/>
    <mergeCell ref="E278:H278"/>
    <mergeCell ref="B267:D267"/>
    <mergeCell ref="B268:D268"/>
    <mergeCell ref="B269:D269"/>
    <mergeCell ref="B270:D270"/>
    <mergeCell ref="B273:H273"/>
    <mergeCell ref="I273:O273"/>
    <mergeCell ref="B261:D261"/>
    <mergeCell ref="B262:D262"/>
    <mergeCell ref="B263:D263"/>
    <mergeCell ref="B264:D264"/>
    <mergeCell ref="B265:D265"/>
    <mergeCell ref="B266:D266"/>
    <mergeCell ref="O254:O255"/>
    <mergeCell ref="B256:D256"/>
    <mergeCell ref="B257:D257"/>
    <mergeCell ref="B258:D258"/>
    <mergeCell ref="B259:D259"/>
    <mergeCell ref="B260:D260"/>
    <mergeCell ref="F254:F255"/>
    <mergeCell ref="B246:D246"/>
    <mergeCell ref="B247:D247"/>
    <mergeCell ref="B248:D248"/>
    <mergeCell ref="B252:O253"/>
    <mergeCell ref="B254:D255"/>
    <mergeCell ref="E254:E255"/>
    <mergeCell ref="G254:G255"/>
    <mergeCell ref="H254:H255"/>
    <mergeCell ref="I254:I255"/>
    <mergeCell ref="J254:N254"/>
    <mergeCell ref="L249:N249"/>
    <mergeCell ref="L250:N250"/>
    <mergeCell ref="B240:D240"/>
    <mergeCell ref="B241:D241"/>
    <mergeCell ref="B242:D242"/>
    <mergeCell ref="B243:D243"/>
    <mergeCell ref="B244:D244"/>
    <mergeCell ref="B245:D245"/>
    <mergeCell ref="B234:D234"/>
    <mergeCell ref="B235:D235"/>
    <mergeCell ref="B236:D236"/>
    <mergeCell ref="B237:D237"/>
    <mergeCell ref="B238:D238"/>
    <mergeCell ref="B239:D239"/>
    <mergeCell ref="B230:O231"/>
    <mergeCell ref="B232:D233"/>
    <mergeCell ref="E232:E233"/>
    <mergeCell ref="G232:G233"/>
    <mergeCell ref="H232:H233"/>
    <mergeCell ref="I232:I233"/>
    <mergeCell ref="J232:N232"/>
    <mergeCell ref="O232:O233"/>
    <mergeCell ref="B223:D223"/>
    <mergeCell ref="B224:D224"/>
    <mergeCell ref="B225:D225"/>
    <mergeCell ref="B228:H228"/>
    <mergeCell ref="I228:O228"/>
    <mergeCell ref="B229:O229"/>
    <mergeCell ref="F232:F233"/>
    <mergeCell ref="B217:D217"/>
    <mergeCell ref="B218:D218"/>
    <mergeCell ref="B219:D219"/>
    <mergeCell ref="B220:D220"/>
    <mergeCell ref="B221:D221"/>
    <mergeCell ref="B222:D222"/>
    <mergeCell ref="B211:D211"/>
    <mergeCell ref="B212:D212"/>
    <mergeCell ref="B213:D213"/>
    <mergeCell ref="B214:D214"/>
    <mergeCell ref="B215:D215"/>
    <mergeCell ref="B216:D216"/>
    <mergeCell ref="B207:O208"/>
    <mergeCell ref="B209:D210"/>
    <mergeCell ref="E209:E210"/>
    <mergeCell ref="G209:G210"/>
    <mergeCell ref="H209:H210"/>
    <mergeCell ref="I209:I210"/>
    <mergeCell ref="J209:N209"/>
    <mergeCell ref="O209:O210"/>
    <mergeCell ref="M199:N199"/>
    <mergeCell ref="M202:M205"/>
    <mergeCell ref="N202:O205"/>
    <mergeCell ref="M200:N200"/>
    <mergeCell ref="B203:D203"/>
    <mergeCell ref="F209:F210"/>
    <mergeCell ref="M196:N196"/>
    <mergeCell ref="M192:N192"/>
    <mergeCell ref="M193:N193"/>
    <mergeCell ref="B194:D194"/>
    <mergeCell ref="M194:N194"/>
    <mergeCell ref="M195:N195"/>
    <mergeCell ref="B189:D189"/>
    <mergeCell ref="E189:H189"/>
    <mergeCell ref="I189:K189"/>
    <mergeCell ref="L189:O189"/>
    <mergeCell ref="B191:D191"/>
    <mergeCell ref="E191:K191"/>
    <mergeCell ref="M191:N191"/>
    <mergeCell ref="B192:J192"/>
    <mergeCell ref="B184:O184"/>
    <mergeCell ref="B185:O185"/>
    <mergeCell ref="B187:D187"/>
    <mergeCell ref="E187:H187"/>
    <mergeCell ref="I187:K188"/>
    <mergeCell ref="L187:O188"/>
    <mergeCell ref="B188:D188"/>
    <mergeCell ref="E188:H188"/>
    <mergeCell ref="B177:D177"/>
    <mergeCell ref="B178:D178"/>
    <mergeCell ref="B179:D179"/>
    <mergeCell ref="B180:D180"/>
    <mergeCell ref="B183:H183"/>
    <mergeCell ref="I183:O183"/>
    <mergeCell ref="B171:D171"/>
    <mergeCell ref="B172:D172"/>
    <mergeCell ref="B173:D173"/>
    <mergeCell ref="B174:D174"/>
    <mergeCell ref="B175:D175"/>
    <mergeCell ref="B176:D176"/>
    <mergeCell ref="O164:O165"/>
    <mergeCell ref="B166:D166"/>
    <mergeCell ref="B167:D167"/>
    <mergeCell ref="B168:D168"/>
    <mergeCell ref="B169:D169"/>
    <mergeCell ref="B170:D170"/>
    <mergeCell ref="F164:F165"/>
    <mergeCell ref="B156:D156"/>
    <mergeCell ref="B157:D157"/>
    <mergeCell ref="B158:D158"/>
    <mergeCell ref="B162:O163"/>
    <mergeCell ref="B164:D165"/>
    <mergeCell ref="E164:E165"/>
    <mergeCell ref="G164:G165"/>
    <mergeCell ref="H164:H165"/>
    <mergeCell ref="I164:I165"/>
    <mergeCell ref="J164:N164"/>
    <mergeCell ref="L159:N159"/>
    <mergeCell ref="L160:N160"/>
    <mergeCell ref="B150:D150"/>
    <mergeCell ref="B151:D151"/>
    <mergeCell ref="B152:D152"/>
    <mergeCell ref="B153:D153"/>
    <mergeCell ref="B154:D154"/>
    <mergeCell ref="B155:D155"/>
    <mergeCell ref="B144:D144"/>
    <mergeCell ref="B145:D145"/>
    <mergeCell ref="B146:D146"/>
    <mergeCell ref="B147:D147"/>
    <mergeCell ref="B148:D148"/>
    <mergeCell ref="B149:D149"/>
    <mergeCell ref="B93:H93"/>
    <mergeCell ref="I93:O93"/>
    <mergeCell ref="B94:O94"/>
    <mergeCell ref="B95:O95"/>
    <mergeCell ref="B97:D97"/>
    <mergeCell ref="E97:H97"/>
    <mergeCell ref="B62:D62"/>
    <mergeCell ref="B63:D63"/>
    <mergeCell ref="B127:D127"/>
    <mergeCell ref="B121:D121"/>
    <mergeCell ref="B122:D122"/>
    <mergeCell ref="B123:D123"/>
    <mergeCell ref="B124:D124"/>
    <mergeCell ref="B125:D125"/>
    <mergeCell ref="B126:D126"/>
    <mergeCell ref="B113:D113"/>
    <mergeCell ref="L69:N69"/>
    <mergeCell ref="L70:N70"/>
    <mergeCell ref="F74:F75"/>
    <mergeCell ref="F119:F120"/>
    <mergeCell ref="M106:N106"/>
    <mergeCell ref="M102:N102"/>
    <mergeCell ref="M103:N103"/>
    <mergeCell ref="B104:D104"/>
    <mergeCell ref="M104:N104"/>
    <mergeCell ref="M105:N105"/>
    <mergeCell ref="B102:J102"/>
    <mergeCell ref="B99:D99"/>
    <mergeCell ref="E99:H99"/>
    <mergeCell ref="I99:K99"/>
    <mergeCell ref="L99:O99"/>
    <mergeCell ref="B101:D101"/>
    <mergeCell ref="E101:K101"/>
    <mergeCell ref="M101:N101"/>
    <mergeCell ref="B86:D86"/>
    <mergeCell ref="B87:D87"/>
    <mergeCell ref="B88:D88"/>
    <mergeCell ref="B89:D89"/>
    <mergeCell ref="B90:D90"/>
    <mergeCell ref="B66:D66"/>
    <mergeCell ref="B67:D67"/>
    <mergeCell ref="O52:O53"/>
    <mergeCell ref="E74:E75"/>
    <mergeCell ref="G74:G75"/>
    <mergeCell ref="H74:H75"/>
    <mergeCell ref="I74:I75"/>
    <mergeCell ref="F52:F53"/>
    <mergeCell ref="B68:D68"/>
    <mergeCell ref="B48:H48"/>
    <mergeCell ref="B52:D53"/>
    <mergeCell ref="J52:N52"/>
    <mergeCell ref="I48:O48"/>
    <mergeCell ref="B49:O49"/>
    <mergeCell ref="B64:D64"/>
    <mergeCell ref="B65:D65"/>
    <mergeCell ref="I97:K98"/>
    <mergeCell ref="L97:O98"/>
    <mergeCell ref="B98:D98"/>
    <mergeCell ref="E98:H98"/>
    <mergeCell ref="E52:E53"/>
    <mergeCell ref="G52:G53"/>
    <mergeCell ref="H52:H53"/>
    <mergeCell ref="I52:I53"/>
    <mergeCell ref="B58:D58"/>
    <mergeCell ref="B59:D59"/>
    <mergeCell ref="B60:D60"/>
    <mergeCell ref="B61:D61"/>
    <mergeCell ref="B57:D57"/>
    <mergeCell ref="B56:D56"/>
    <mergeCell ref="B54:D54"/>
    <mergeCell ref="B55:D55"/>
    <mergeCell ref="B72:O73"/>
    <mergeCell ref="B80:D80"/>
    <mergeCell ref="B81:D81"/>
    <mergeCell ref="B82:D82"/>
    <mergeCell ref="B83:D83"/>
    <mergeCell ref="B84:D84"/>
    <mergeCell ref="B85:D85"/>
    <mergeCell ref="J74:N74"/>
    <mergeCell ref="O74:O75"/>
    <mergeCell ref="B76:D76"/>
    <mergeCell ref="B77:D77"/>
    <mergeCell ref="B78:D78"/>
    <mergeCell ref="B79:D79"/>
    <mergeCell ref="B74:D75"/>
    <mergeCell ref="B50:O51"/>
    <mergeCell ref="O29:O30"/>
    <mergeCell ref="E29:E30"/>
    <mergeCell ref="H29:H30"/>
    <mergeCell ref="L46:N46"/>
    <mergeCell ref="L47:N47"/>
    <mergeCell ref="B33:D33"/>
    <mergeCell ref="B32:D32"/>
    <mergeCell ref="B31:D31"/>
    <mergeCell ref="J29:N29"/>
    <mergeCell ref="B42:D42"/>
    <mergeCell ref="B43:D43"/>
    <mergeCell ref="B44:D44"/>
    <mergeCell ref="B45:D45"/>
    <mergeCell ref="B41:D41"/>
    <mergeCell ref="B40:D40"/>
    <mergeCell ref="G29:G30"/>
    <mergeCell ref="F29:F30"/>
    <mergeCell ref="M12:N12"/>
    <mergeCell ref="M13:N13"/>
    <mergeCell ref="I29:I30"/>
    <mergeCell ref="B29:D30"/>
    <mergeCell ref="B39:D39"/>
    <mergeCell ref="B38:D38"/>
    <mergeCell ref="B37:D37"/>
    <mergeCell ref="B36:D36"/>
    <mergeCell ref="B35:D35"/>
    <mergeCell ref="B34:D34"/>
    <mergeCell ref="M14:N14"/>
    <mergeCell ref="M15:N15"/>
    <mergeCell ref="M16:N16"/>
    <mergeCell ref="M20:N20"/>
    <mergeCell ref="B12:J12"/>
    <mergeCell ref="B27:O28"/>
    <mergeCell ref="E8:H8"/>
    <mergeCell ref="I9:K9"/>
    <mergeCell ref="L9:O9"/>
    <mergeCell ref="B23:D23"/>
    <mergeCell ref="C1:O1"/>
    <mergeCell ref="B4:O4"/>
    <mergeCell ref="B5:O5"/>
    <mergeCell ref="B9:D9"/>
    <mergeCell ref="B8:D8"/>
    <mergeCell ref="E7:H7"/>
    <mergeCell ref="E9:H9"/>
    <mergeCell ref="B7:D7"/>
    <mergeCell ref="I7:K8"/>
    <mergeCell ref="L7:O8"/>
    <mergeCell ref="B3:H3"/>
    <mergeCell ref="I3:O3"/>
    <mergeCell ref="E11:K11"/>
    <mergeCell ref="M22:M25"/>
    <mergeCell ref="N22:O25"/>
    <mergeCell ref="B11:D11"/>
    <mergeCell ref="B14:D14"/>
    <mergeCell ref="C2:O2"/>
    <mergeCell ref="M19:N19"/>
    <mergeCell ref="M11:N11"/>
    <mergeCell ref="L721:N721"/>
    <mergeCell ref="L722:N722"/>
    <mergeCell ref="L91:N91"/>
    <mergeCell ref="L92:N92"/>
    <mergeCell ref="L181:N181"/>
    <mergeCell ref="L182:N182"/>
    <mergeCell ref="L271:N271"/>
    <mergeCell ref="L272:N272"/>
    <mergeCell ref="L361:N361"/>
    <mergeCell ref="B117:O118"/>
    <mergeCell ref="B119:D120"/>
    <mergeCell ref="E119:E120"/>
    <mergeCell ref="G119:G120"/>
    <mergeCell ref="H119:H120"/>
    <mergeCell ref="I119:I120"/>
    <mergeCell ref="J119:N119"/>
    <mergeCell ref="O119:O120"/>
    <mergeCell ref="M109:N109"/>
    <mergeCell ref="M112:M115"/>
    <mergeCell ref="N112:O115"/>
    <mergeCell ref="L136:N136"/>
    <mergeCell ref="L137:N137"/>
    <mergeCell ref="L226:N226"/>
    <mergeCell ref="L227:N227"/>
    <mergeCell ref="M110:N110"/>
    <mergeCell ref="B140:O141"/>
    <mergeCell ref="B142:D143"/>
    <mergeCell ref="E142:E143"/>
    <mergeCell ref="G142:G143"/>
    <mergeCell ref="H142:H143"/>
    <mergeCell ref="I142:I143"/>
    <mergeCell ref="J142:N142"/>
    <mergeCell ref="O142:O143"/>
    <mergeCell ref="B133:D133"/>
    <mergeCell ref="B134:D134"/>
    <mergeCell ref="B135:D135"/>
    <mergeCell ref="B138:H138"/>
    <mergeCell ref="I138:O138"/>
    <mergeCell ref="B139:O139"/>
    <mergeCell ref="B128:D128"/>
    <mergeCell ref="B129:D129"/>
    <mergeCell ref="B130:D130"/>
    <mergeCell ref="B131:D131"/>
    <mergeCell ref="B132:D132"/>
    <mergeCell ref="F142:F143"/>
  </mergeCells>
  <pageMargins left="0.70866141732283472" right="0.70866141732283472" top="0.78740157480314965" bottom="0.78740157480314965" header="0.31496062992125984" footer="0.31496062992125984"/>
  <pageSetup paperSize="9" scale="71" orientation="landscape" verticalDpi="0" r:id="rId1"/>
  <headerFooter>
    <oddHeader>&amp;C&amp;"Arial,Standard"&amp;A</oddHeader>
    <oddFooter>&amp;C&amp;"Arial,Standard"Seite &amp;P von &amp;N</oddFooter>
  </headerFooter>
  <rowBreaks count="15" manualBreakCount="15">
    <brk id="47" max="16" man="1"/>
    <brk id="92" max="16" man="1"/>
    <brk id="137" max="16" man="1"/>
    <brk id="182" max="16" man="1"/>
    <brk id="227" max="16" man="1"/>
    <brk id="272" max="16" man="1"/>
    <brk id="317" max="16" man="1"/>
    <brk id="362" max="16" man="1"/>
    <brk id="407" max="16" man="1"/>
    <brk id="452" max="16" man="1"/>
    <brk id="497" max="16" man="1"/>
    <brk id="542" max="16" man="1"/>
    <brk id="587" max="16" man="1"/>
    <brk id="632" max="16" man="1"/>
    <brk id="677" max="16"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44"/>
  <sheetViews>
    <sheetView showGridLines="0" showRowColHeaders="0" view="pageBreakPreview" zoomScaleNormal="100" zoomScaleSheetLayoutView="100" workbookViewId="0">
      <selection activeCell="D14" sqref="D14:M17"/>
    </sheetView>
  </sheetViews>
  <sheetFormatPr baseColWidth="10" defaultColWidth="11.42578125" defaultRowHeight="15" customHeight="1" x14ac:dyDescent="0.2"/>
  <cols>
    <col min="1" max="1" width="2.5703125" style="1" customWidth="1"/>
    <col min="2" max="10" width="11.42578125" style="1"/>
    <col min="11" max="13" width="8" style="1" customWidth="1"/>
    <col min="14" max="14" width="2.5703125" style="1" customWidth="1"/>
    <col min="15" max="16384" width="11.42578125" style="1"/>
  </cols>
  <sheetData>
    <row r="1" spans="1:13" ht="15" customHeight="1" x14ac:dyDescent="0.2">
      <c r="A1" s="5"/>
      <c r="B1" s="310"/>
      <c r="C1" s="310"/>
      <c r="D1" s="310"/>
      <c r="E1" s="310"/>
      <c r="F1" s="310"/>
      <c r="G1" s="310"/>
      <c r="H1" s="310"/>
      <c r="I1" s="310"/>
      <c r="J1" s="310"/>
      <c r="K1" s="310"/>
      <c r="L1" s="310"/>
      <c r="M1" s="310"/>
    </row>
    <row r="2" spans="1:13" ht="15" customHeight="1" x14ac:dyDescent="0.2">
      <c r="A2" s="5"/>
      <c r="B2" s="310"/>
      <c r="C2" s="310"/>
      <c r="D2" s="310"/>
      <c r="E2" s="310"/>
      <c r="F2" s="310"/>
      <c r="G2" s="310"/>
      <c r="H2" s="310"/>
      <c r="I2" s="310"/>
      <c r="J2" s="310"/>
      <c r="K2" s="310"/>
      <c r="L2" s="310"/>
      <c r="M2" s="310"/>
    </row>
    <row r="3" spans="1:13" ht="15" customHeight="1" x14ac:dyDescent="0.2">
      <c r="A3" s="5"/>
      <c r="B3" s="310"/>
      <c r="C3" s="310"/>
      <c r="D3" s="310"/>
      <c r="E3" s="310"/>
      <c r="F3" s="310"/>
      <c r="G3" s="310"/>
      <c r="H3" s="310"/>
      <c r="I3" s="310"/>
      <c r="J3" s="310"/>
      <c r="K3" s="310"/>
      <c r="L3" s="310"/>
      <c r="M3" s="310"/>
    </row>
    <row r="4" spans="1:13" ht="15" customHeight="1" x14ac:dyDescent="0.2">
      <c r="A4" s="5"/>
      <c r="B4" s="310"/>
      <c r="C4" s="310"/>
      <c r="D4" s="310"/>
      <c r="E4" s="310"/>
      <c r="F4" s="310"/>
      <c r="G4" s="310"/>
      <c r="H4" s="310"/>
      <c r="I4" s="310"/>
      <c r="J4" s="310"/>
      <c r="K4" s="310"/>
      <c r="L4" s="310"/>
      <c r="M4" s="310"/>
    </row>
    <row r="5" spans="1:13" ht="15" customHeight="1" x14ac:dyDescent="0.2">
      <c r="A5" s="5"/>
      <c r="B5" s="310"/>
      <c r="C5" s="310"/>
      <c r="D5" s="310"/>
      <c r="E5" s="310"/>
      <c r="F5" s="310"/>
      <c r="G5" s="310"/>
      <c r="H5" s="310"/>
      <c r="I5" s="310"/>
      <c r="J5" s="310"/>
      <c r="K5" s="310"/>
      <c r="L5" s="310"/>
      <c r="M5" s="310"/>
    </row>
    <row r="6" spans="1:13" ht="15" customHeight="1" x14ac:dyDescent="0.2">
      <c r="A6" s="5"/>
      <c r="B6" s="310"/>
      <c r="C6" s="310"/>
      <c r="D6" s="310"/>
      <c r="E6" s="310"/>
      <c r="F6" s="310"/>
      <c r="G6" s="310"/>
      <c r="H6" s="310"/>
      <c r="I6" s="310"/>
      <c r="J6" s="310"/>
      <c r="K6" s="310"/>
      <c r="L6" s="310"/>
      <c r="M6" s="310"/>
    </row>
    <row r="7" spans="1:13" ht="15" customHeight="1" thickBot="1" x14ac:dyDescent="0.25">
      <c r="A7" s="5"/>
      <c r="B7" s="5"/>
      <c r="C7" s="5"/>
      <c r="D7" s="5"/>
      <c r="E7" s="5"/>
      <c r="F7" s="5"/>
      <c r="G7" s="5"/>
      <c r="H7" s="5"/>
      <c r="I7" s="5"/>
      <c r="J7" s="5"/>
      <c r="K7" s="5"/>
      <c r="L7" s="5"/>
      <c r="M7" s="5"/>
    </row>
    <row r="8" spans="1:13" ht="15" customHeight="1" x14ac:dyDescent="0.2">
      <c r="A8" s="5"/>
      <c r="B8" s="682" t="s">
        <v>52</v>
      </c>
      <c r="C8" s="683"/>
      <c r="D8" s="683"/>
      <c r="E8" s="683"/>
      <c r="F8" s="683"/>
      <c r="G8" s="683"/>
      <c r="H8" s="683"/>
      <c r="I8" s="683"/>
      <c r="J8" s="683"/>
      <c r="K8" s="683"/>
      <c r="L8" s="684"/>
      <c r="M8" s="685"/>
    </row>
    <row r="9" spans="1:13" ht="15" customHeight="1" x14ac:dyDescent="0.2">
      <c r="A9" s="5"/>
      <c r="B9" s="686"/>
      <c r="C9" s="687"/>
      <c r="D9" s="687"/>
      <c r="E9" s="687"/>
      <c r="F9" s="687"/>
      <c r="G9" s="687"/>
      <c r="H9" s="687"/>
      <c r="I9" s="687"/>
      <c r="J9" s="687"/>
      <c r="K9" s="687"/>
      <c r="L9" s="688"/>
      <c r="M9" s="689"/>
    </row>
    <row r="10" spans="1:13" ht="15" customHeight="1" x14ac:dyDescent="0.2">
      <c r="A10" s="5"/>
      <c r="B10" s="690" t="s">
        <v>53</v>
      </c>
      <c r="C10" s="691"/>
      <c r="D10" s="691"/>
      <c r="E10" s="691"/>
      <c r="F10" s="691"/>
      <c r="G10" s="691"/>
      <c r="H10" s="691"/>
      <c r="I10" s="691"/>
      <c r="J10" s="691"/>
      <c r="K10" s="691"/>
      <c r="L10" s="691"/>
      <c r="M10" s="692"/>
    </row>
    <row r="11" spans="1:13" ht="15" customHeight="1" x14ac:dyDescent="0.2">
      <c r="A11" s="5"/>
      <c r="B11" s="693"/>
      <c r="C11" s="694"/>
      <c r="D11" s="694"/>
      <c r="E11" s="694"/>
      <c r="F11" s="694"/>
      <c r="G11" s="694"/>
      <c r="H11" s="694"/>
      <c r="I11" s="694"/>
      <c r="J11" s="694"/>
      <c r="K11" s="694"/>
      <c r="L11" s="694"/>
      <c r="M11" s="695"/>
    </row>
    <row r="12" spans="1:13" ht="15" customHeight="1" thickBot="1" x14ac:dyDescent="0.25">
      <c r="A12" s="5"/>
      <c r="B12" s="696"/>
      <c r="C12" s="697"/>
      <c r="D12" s="697"/>
      <c r="E12" s="697"/>
      <c r="F12" s="697"/>
      <c r="G12" s="697"/>
      <c r="H12" s="697"/>
      <c r="I12" s="697"/>
      <c r="J12" s="697"/>
      <c r="K12" s="697"/>
      <c r="L12" s="697"/>
      <c r="M12" s="698"/>
    </row>
    <row r="13" spans="1:13" ht="15" customHeight="1" thickBot="1" x14ac:dyDescent="0.25">
      <c r="A13" s="5"/>
      <c r="B13" s="5"/>
      <c r="C13" s="5"/>
      <c r="D13" s="5"/>
      <c r="E13" s="5"/>
      <c r="F13" s="5"/>
      <c r="G13" s="5"/>
      <c r="H13" s="5"/>
      <c r="I13" s="5"/>
      <c r="J13" s="5"/>
      <c r="K13" s="5"/>
      <c r="L13" s="5"/>
      <c r="M13" s="5"/>
    </row>
    <row r="14" spans="1:13" ht="15" customHeight="1" x14ac:dyDescent="0.2">
      <c r="A14" s="5"/>
      <c r="B14" s="699" t="s">
        <v>121</v>
      </c>
      <c r="C14" s="700"/>
      <c r="D14" s="705" t="s">
        <v>58</v>
      </c>
      <c r="E14" s="706"/>
      <c r="F14" s="706"/>
      <c r="G14" s="706"/>
      <c r="H14" s="706"/>
      <c r="I14" s="706"/>
      <c r="J14" s="706"/>
      <c r="K14" s="706"/>
      <c r="L14" s="706"/>
      <c r="M14" s="707"/>
    </row>
    <row r="15" spans="1:13" ht="15" customHeight="1" x14ac:dyDescent="0.2">
      <c r="A15" s="5"/>
      <c r="B15" s="701"/>
      <c r="C15" s="702"/>
      <c r="D15" s="708"/>
      <c r="E15" s="709"/>
      <c r="F15" s="709"/>
      <c r="G15" s="709"/>
      <c r="H15" s="709"/>
      <c r="I15" s="709"/>
      <c r="J15" s="709"/>
      <c r="K15" s="709"/>
      <c r="L15" s="709"/>
      <c r="M15" s="710"/>
    </row>
    <row r="16" spans="1:13" ht="15" customHeight="1" x14ac:dyDescent="0.2">
      <c r="A16" s="5"/>
      <c r="B16" s="701"/>
      <c r="C16" s="702"/>
      <c r="D16" s="708"/>
      <c r="E16" s="709"/>
      <c r="F16" s="709"/>
      <c r="G16" s="709"/>
      <c r="H16" s="709"/>
      <c r="I16" s="709"/>
      <c r="J16" s="709"/>
      <c r="K16" s="709"/>
      <c r="L16" s="709"/>
      <c r="M16" s="710"/>
    </row>
    <row r="17" spans="1:13" ht="15" customHeight="1" x14ac:dyDescent="0.2">
      <c r="A17" s="5"/>
      <c r="B17" s="703"/>
      <c r="C17" s="704"/>
      <c r="D17" s="711"/>
      <c r="E17" s="712"/>
      <c r="F17" s="712"/>
      <c r="G17" s="712"/>
      <c r="H17" s="712"/>
      <c r="I17" s="712"/>
      <c r="J17" s="712"/>
      <c r="K17" s="712"/>
      <c r="L17" s="712"/>
      <c r="M17" s="713"/>
    </row>
    <row r="18" spans="1:13" ht="15" customHeight="1" x14ac:dyDescent="0.2">
      <c r="A18" s="5"/>
      <c r="B18" s="733" t="s">
        <v>63</v>
      </c>
      <c r="C18" s="734"/>
      <c r="D18" s="714"/>
      <c r="E18" s="715"/>
      <c r="F18" s="715"/>
      <c r="G18" s="716"/>
      <c r="H18" s="723"/>
      <c r="I18" s="723"/>
      <c r="J18" s="723"/>
      <c r="K18" s="723"/>
      <c r="L18" s="724"/>
      <c r="M18" s="725"/>
    </row>
    <row r="19" spans="1:13" ht="15" customHeight="1" x14ac:dyDescent="0.2">
      <c r="A19" s="5"/>
      <c r="B19" s="703"/>
      <c r="C19" s="704"/>
      <c r="D19" s="717"/>
      <c r="E19" s="718"/>
      <c r="F19" s="718"/>
      <c r="G19" s="719"/>
      <c r="H19" s="723"/>
      <c r="I19" s="723"/>
      <c r="J19" s="723"/>
      <c r="K19" s="723"/>
      <c r="L19" s="724"/>
      <c r="M19" s="725"/>
    </row>
    <row r="20" spans="1:13" ht="15" customHeight="1" x14ac:dyDescent="0.2">
      <c r="A20" s="5"/>
      <c r="B20" s="729" t="s">
        <v>64</v>
      </c>
      <c r="C20" s="370"/>
      <c r="D20" s="720"/>
      <c r="E20" s="721"/>
      <c r="F20" s="721"/>
      <c r="G20" s="721"/>
      <c r="H20" s="721"/>
      <c r="I20" s="721"/>
      <c r="J20" s="721"/>
      <c r="K20" s="721"/>
      <c r="L20" s="721"/>
      <c r="M20" s="722"/>
    </row>
    <row r="21" spans="1:13" ht="15" customHeight="1" x14ac:dyDescent="0.2">
      <c r="A21" s="5"/>
      <c r="B21" s="730"/>
      <c r="C21" s="731"/>
      <c r="D21" s="708"/>
      <c r="E21" s="709"/>
      <c r="F21" s="709"/>
      <c r="G21" s="709"/>
      <c r="H21" s="709"/>
      <c r="I21" s="709"/>
      <c r="J21" s="709"/>
      <c r="K21" s="709"/>
      <c r="L21" s="709"/>
      <c r="M21" s="710"/>
    </row>
    <row r="22" spans="1:13" ht="15" customHeight="1" x14ac:dyDescent="0.2">
      <c r="A22" s="5"/>
      <c r="B22" s="730"/>
      <c r="C22" s="731"/>
      <c r="D22" s="708"/>
      <c r="E22" s="709"/>
      <c r="F22" s="709"/>
      <c r="G22" s="709"/>
      <c r="H22" s="709"/>
      <c r="I22" s="709"/>
      <c r="J22" s="709"/>
      <c r="K22" s="709"/>
      <c r="L22" s="709"/>
      <c r="M22" s="710"/>
    </row>
    <row r="23" spans="1:13" ht="15" customHeight="1" x14ac:dyDescent="0.2">
      <c r="A23" s="5"/>
      <c r="B23" s="732"/>
      <c r="C23" s="373"/>
      <c r="D23" s="711"/>
      <c r="E23" s="712"/>
      <c r="F23" s="712"/>
      <c r="G23" s="712"/>
      <c r="H23" s="712"/>
      <c r="I23" s="712"/>
      <c r="J23" s="712"/>
      <c r="K23" s="712"/>
      <c r="L23" s="712"/>
      <c r="M23" s="713"/>
    </row>
    <row r="24" spans="1:13" ht="15" customHeight="1" x14ac:dyDescent="0.2">
      <c r="A24" s="5"/>
      <c r="B24" s="737" t="s">
        <v>122</v>
      </c>
      <c r="C24" s="738"/>
      <c r="D24" s="738"/>
      <c r="E24" s="738"/>
      <c r="F24" s="738"/>
      <c r="G24" s="738"/>
      <c r="H24" s="738"/>
      <c r="I24" s="739"/>
      <c r="J24" s="746">
        <f>G79</f>
        <v>0</v>
      </c>
      <c r="K24" s="747"/>
      <c r="L24" s="747"/>
      <c r="M24" s="748"/>
    </row>
    <row r="25" spans="1:13" ht="15" customHeight="1" x14ac:dyDescent="0.2">
      <c r="A25" s="5"/>
      <c r="B25" s="740"/>
      <c r="C25" s="741"/>
      <c r="D25" s="741"/>
      <c r="E25" s="741"/>
      <c r="F25" s="741"/>
      <c r="G25" s="741"/>
      <c r="H25" s="741"/>
      <c r="I25" s="742"/>
      <c r="J25" s="749"/>
      <c r="K25" s="750"/>
      <c r="L25" s="750"/>
      <c r="M25" s="748"/>
    </row>
    <row r="26" spans="1:13" ht="15" customHeight="1" x14ac:dyDescent="0.2">
      <c r="A26" s="5"/>
      <c r="B26" s="729" t="s">
        <v>65</v>
      </c>
      <c r="C26" s="370"/>
      <c r="D26" s="720"/>
      <c r="E26" s="721"/>
      <c r="F26" s="721"/>
      <c r="G26" s="721"/>
      <c r="H26" s="721"/>
      <c r="I26" s="721"/>
      <c r="J26" s="721"/>
      <c r="K26" s="721"/>
      <c r="L26" s="721"/>
      <c r="M26" s="722"/>
    </row>
    <row r="27" spans="1:13" ht="15" customHeight="1" x14ac:dyDescent="0.2">
      <c r="A27" s="5"/>
      <c r="B27" s="730"/>
      <c r="C27" s="731"/>
      <c r="D27" s="708"/>
      <c r="E27" s="709"/>
      <c r="F27" s="709"/>
      <c r="G27" s="709"/>
      <c r="H27" s="709"/>
      <c r="I27" s="709"/>
      <c r="J27" s="709"/>
      <c r="K27" s="709"/>
      <c r="L27" s="709"/>
      <c r="M27" s="710"/>
    </row>
    <row r="28" spans="1:13" ht="15" customHeight="1" x14ac:dyDescent="0.2">
      <c r="A28" s="5"/>
      <c r="B28" s="730"/>
      <c r="C28" s="731"/>
      <c r="D28" s="708"/>
      <c r="E28" s="709"/>
      <c r="F28" s="709"/>
      <c r="G28" s="709"/>
      <c r="H28" s="709"/>
      <c r="I28" s="709"/>
      <c r="J28" s="709"/>
      <c r="K28" s="709"/>
      <c r="L28" s="709"/>
      <c r="M28" s="710"/>
    </row>
    <row r="29" spans="1:13" ht="15" customHeight="1" x14ac:dyDescent="0.2">
      <c r="A29" s="5"/>
      <c r="B29" s="730"/>
      <c r="C29" s="731"/>
      <c r="D29" s="708"/>
      <c r="E29" s="709"/>
      <c r="F29" s="709"/>
      <c r="G29" s="709"/>
      <c r="H29" s="709"/>
      <c r="I29" s="709"/>
      <c r="J29" s="709"/>
      <c r="K29" s="709"/>
      <c r="L29" s="709"/>
      <c r="M29" s="710"/>
    </row>
    <row r="30" spans="1:13" ht="15" customHeight="1" x14ac:dyDescent="0.2">
      <c r="A30" s="5"/>
      <c r="B30" s="730"/>
      <c r="C30" s="731"/>
      <c r="D30" s="708"/>
      <c r="E30" s="709"/>
      <c r="F30" s="709"/>
      <c r="G30" s="709"/>
      <c r="H30" s="709"/>
      <c r="I30" s="709"/>
      <c r="J30" s="709"/>
      <c r="K30" s="709"/>
      <c r="L30" s="709"/>
      <c r="M30" s="710"/>
    </row>
    <row r="31" spans="1:13" ht="15" customHeight="1" x14ac:dyDescent="0.2">
      <c r="A31" s="5"/>
      <c r="B31" s="730"/>
      <c r="C31" s="731"/>
      <c r="D31" s="708"/>
      <c r="E31" s="709"/>
      <c r="F31" s="709"/>
      <c r="G31" s="709"/>
      <c r="H31" s="709"/>
      <c r="I31" s="709"/>
      <c r="J31" s="709"/>
      <c r="K31" s="709"/>
      <c r="L31" s="709"/>
      <c r="M31" s="710"/>
    </row>
    <row r="32" spans="1:13" ht="15" customHeight="1" x14ac:dyDescent="0.2">
      <c r="A32" s="5"/>
      <c r="B32" s="730"/>
      <c r="C32" s="731"/>
      <c r="D32" s="708"/>
      <c r="E32" s="709"/>
      <c r="F32" s="709"/>
      <c r="G32" s="709"/>
      <c r="H32" s="709"/>
      <c r="I32" s="709"/>
      <c r="J32" s="709"/>
      <c r="K32" s="709"/>
      <c r="L32" s="709"/>
      <c r="M32" s="710"/>
    </row>
    <row r="33" spans="1:13" ht="15" customHeight="1" thickBot="1" x14ac:dyDescent="0.25">
      <c r="A33" s="5"/>
      <c r="B33" s="735"/>
      <c r="C33" s="736"/>
      <c r="D33" s="726"/>
      <c r="E33" s="727"/>
      <c r="F33" s="727"/>
      <c r="G33" s="727"/>
      <c r="H33" s="727"/>
      <c r="I33" s="727"/>
      <c r="J33" s="727"/>
      <c r="K33" s="727"/>
      <c r="L33" s="727"/>
      <c r="M33" s="728"/>
    </row>
    <row r="34" spans="1:13" ht="15" customHeight="1" x14ac:dyDescent="0.2">
      <c r="A34" s="5"/>
      <c r="B34" s="5"/>
      <c r="C34" s="5"/>
      <c r="D34" s="5"/>
      <c r="E34" s="5"/>
      <c r="F34" s="5"/>
      <c r="G34" s="5"/>
      <c r="H34" s="5"/>
      <c r="I34" s="5"/>
      <c r="J34" s="5"/>
      <c r="K34" s="5"/>
      <c r="L34" s="5"/>
      <c r="M34" s="5"/>
    </row>
    <row r="35" spans="1:13" ht="15" customHeight="1" x14ac:dyDescent="0.2">
      <c r="A35" s="5"/>
      <c r="B35" s="5"/>
      <c r="C35" s="5"/>
      <c r="D35" s="5"/>
      <c r="E35" s="5"/>
      <c r="F35" s="5"/>
      <c r="G35" s="5"/>
      <c r="H35" s="5"/>
      <c r="I35" s="5"/>
      <c r="J35" s="5"/>
      <c r="K35" s="5"/>
      <c r="L35" s="5"/>
      <c r="M35" s="5"/>
    </row>
    <row r="36" spans="1:13" ht="15" customHeight="1" x14ac:dyDescent="0.2">
      <c r="A36" s="5"/>
      <c r="B36" s="5"/>
      <c r="C36" s="5"/>
      <c r="D36" s="5"/>
      <c r="E36" s="5"/>
      <c r="F36" s="5"/>
      <c r="G36" s="5"/>
      <c r="H36" s="5"/>
      <c r="I36" s="5"/>
      <c r="J36" s="5"/>
      <c r="K36" s="5"/>
      <c r="L36" s="5"/>
      <c r="M36" s="5"/>
    </row>
    <row r="37" spans="1:13" ht="15" customHeight="1" x14ac:dyDescent="0.2">
      <c r="A37" s="5"/>
      <c r="B37" s="5"/>
      <c r="C37" s="5"/>
      <c r="D37" s="5"/>
      <c r="E37" s="5"/>
      <c r="F37" s="5"/>
      <c r="G37" s="5"/>
      <c r="H37" s="5"/>
      <c r="I37" s="5"/>
      <c r="J37" s="5"/>
      <c r="K37" s="5"/>
      <c r="L37" s="5"/>
      <c r="M37" s="5"/>
    </row>
    <row r="38" spans="1:13" ht="15" customHeight="1" x14ac:dyDescent="0.2">
      <c r="A38" s="5"/>
      <c r="B38" s="5"/>
      <c r="C38" s="5"/>
      <c r="D38" s="5"/>
      <c r="E38" s="5"/>
      <c r="F38" s="5"/>
      <c r="G38" s="5"/>
      <c r="H38" s="5"/>
      <c r="I38" s="5"/>
      <c r="J38" s="5"/>
      <c r="K38" s="5"/>
      <c r="L38" s="5"/>
      <c r="M38" s="5"/>
    </row>
    <row r="39" spans="1:13" ht="15" customHeight="1" x14ac:dyDescent="0.2">
      <c r="A39" s="5"/>
      <c r="B39" s="5"/>
      <c r="C39" s="5"/>
      <c r="D39" s="5"/>
      <c r="E39" s="5"/>
      <c r="F39" s="5"/>
      <c r="G39" s="5"/>
      <c r="H39" s="5"/>
      <c r="I39" s="5"/>
      <c r="J39" s="5"/>
      <c r="K39" s="5"/>
      <c r="L39" s="5"/>
      <c r="M39" s="5"/>
    </row>
    <row r="40" spans="1:13" ht="15" customHeight="1" x14ac:dyDescent="0.2">
      <c r="A40" s="5"/>
      <c r="B40" s="5"/>
      <c r="C40" s="5"/>
      <c r="D40" s="5"/>
      <c r="E40" s="5"/>
      <c r="F40" s="5"/>
      <c r="G40" s="5"/>
      <c r="H40" s="5"/>
      <c r="I40" s="5"/>
      <c r="J40" s="5"/>
      <c r="K40" s="5"/>
      <c r="L40" s="5"/>
      <c r="M40" s="5"/>
    </row>
    <row r="41" spans="1:13" ht="15" customHeight="1" x14ac:dyDescent="0.2">
      <c r="A41" s="5"/>
      <c r="B41" s="5"/>
      <c r="C41" s="5"/>
      <c r="D41" s="5"/>
      <c r="E41" s="5"/>
      <c r="F41" s="5"/>
      <c r="G41" s="5"/>
      <c r="H41" s="5"/>
      <c r="I41" s="5"/>
      <c r="J41" s="5"/>
      <c r="K41" s="5"/>
      <c r="L41" s="5"/>
      <c r="M41" s="5"/>
    </row>
    <row r="42" spans="1:13" ht="15" customHeight="1" x14ac:dyDescent="0.2">
      <c r="A42" s="5"/>
      <c r="B42" s="5"/>
      <c r="C42" s="5"/>
      <c r="D42" s="5"/>
      <c r="E42" s="5"/>
      <c r="F42" s="5"/>
      <c r="G42" s="5"/>
      <c r="H42" s="5"/>
      <c r="I42" s="5"/>
      <c r="J42" s="5"/>
      <c r="K42" s="5"/>
      <c r="L42" s="5"/>
      <c r="M42" s="5"/>
    </row>
    <row r="43" spans="1:13" ht="15" customHeight="1" x14ac:dyDescent="0.2">
      <c r="A43" s="5"/>
      <c r="B43" s="5"/>
      <c r="C43" s="5"/>
      <c r="D43" s="5"/>
      <c r="E43" s="5"/>
      <c r="F43" s="5"/>
      <c r="G43" s="5"/>
      <c r="H43" s="5"/>
      <c r="I43" s="5"/>
      <c r="J43" s="5"/>
      <c r="K43" s="5"/>
      <c r="L43" s="5"/>
      <c r="M43" s="5"/>
    </row>
    <row r="44" spans="1:13" ht="15" customHeight="1" x14ac:dyDescent="0.2">
      <c r="A44" s="5"/>
      <c r="B44" s="5"/>
      <c r="C44" s="5"/>
      <c r="D44" s="5"/>
      <c r="E44" s="5"/>
      <c r="F44" s="5"/>
      <c r="G44" s="5"/>
      <c r="H44" s="5"/>
      <c r="I44" s="5"/>
      <c r="J44" s="5"/>
      <c r="K44" s="5"/>
      <c r="L44" s="5"/>
      <c r="M44" s="5"/>
    </row>
    <row r="45" spans="1:13" ht="15" customHeight="1" x14ac:dyDescent="0.2">
      <c r="A45" s="5"/>
      <c r="B45" s="5"/>
      <c r="C45" s="5"/>
      <c r="D45" s="5"/>
      <c r="E45" s="5"/>
      <c r="F45" s="5"/>
      <c r="G45" s="5"/>
      <c r="H45" s="5"/>
      <c r="I45" s="5"/>
      <c r="J45" s="5"/>
      <c r="K45" s="5"/>
      <c r="L45" s="5"/>
      <c r="M45" s="5"/>
    </row>
    <row r="46" spans="1:13" ht="15" customHeight="1" x14ac:dyDescent="0.2">
      <c r="A46" s="5"/>
      <c r="B46" s="5"/>
      <c r="C46" s="5"/>
      <c r="D46" s="5"/>
      <c r="E46" s="5"/>
      <c r="F46" s="5"/>
      <c r="G46" s="5"/>
      <c r="H46" s="5"/>
      <c r="I46" s="5"/>
      <c r="J46" s="5"/>
      <c r="K46" s="5"/>
      <c r="L46" s="5"/>
      <c r="M46" s="5"/>
    </row>
    <row r="47" spans="1:13" ht="15" customHeight="1" x14ac:dyDescent="0.2">
      <c r="A47" s="5"/>
      <c r="B47" s="5"/>
      <c r="C47" s="5"/>
      <c r="D47" s="5"/>
      <c r="E47" s="5"/>
      <c r="F47" s="5"/>
      <c r="G47" s="5"/>
      <c r="H47" s="5"/>
      <c r="I47" s="5"/>
      <c r="J47" s="5"/>
      <c r="K47" s="5"/>
      <c r="L47" s="5"/>
      <c r="M47" s="5"/>
    </row>
    <row r="48" spans="1:13" ht="15" customHeight="1" x14ac:dyDescent="0.2">
      <c r="A48" s="5"/>
      <c r="B48" s="5"/>
      <c r="C48" s="5"/>
      <c r="D48" s="5"/>
      <c r="E48" s="5"/>
      <c r="F48" s="5"/>
      <c r="G48" s="5"/>
      <c r="H48" s="5"/>
      <c r="I48" s="5"/>
      <c r="J48" s="5"/>
      <c r="K48" s="5"/>
      <c r="L48" s="5"/>
      <c r="M48" s="5"/>
    </row>
    <row r="49" spans="1:13" ht="15" customHeight="1" x14ac:dyDescent="0.2">
      <c r="A49" s="5"/>
      <c r="B49" s="5"/>
      <c r="C49" s="5"/>
      <c r="D49" s="5"/>
      <c r="E49" s="5"/>
      <c r="F49" s="5"/>
      <c r="G49" s="5"/>
      <c r="H49" s="5"/>
      <c r="I49" s="5"/>
      <c r="J49" s="5"/>
      <c r="K49" s="5"/>
      <c r="L49" s="5"/>
      <c r="M49" s="5"/>
    </row>
    <row r="50" spans="1:13" ht="15" customHeight="1" x14ac:dyDescent="0.2">
      <c r="A50" s="5"/>
      <c r="B50" s="5"/>
      <c r="C50" s="5"/>
      <c r="D50" s="5"/>
      <c r="E50" s="5"/>
      <c r="F50" s="5"/>
      <c r="G50" s="5"/>
      <c r="H50" s="5"/>
      <c r="I50" s="5"/>
      <c r="J50" s="5"/>
      <c r="K50" s="5"/>
      <c r="L50" s="5"/>
      <c r="M50" s="5"/>
    </row>
    <row r="51" spans="1:13" ht="15" customHeight="1" x14ac:dyDescent="0.2">
      <c r="A51" s="5"/>
      <c r="B51" s="5"/>
      <c r="C51" s="5"/>
      <c r="D51" s="5"/>
      <c r="E51" s="5"/>
      <c r="F51" s="5"/>
      <c r="G51" s="5"/>
      <c r="H51" s="5"/>
      <c r="I51" s="5"/>
      <c r="J51" s="5"/>
      <c r="K51" s="5"/>
      <c r="L51" s="5"/>
      <c r="M51" s="5"/>
    </row>
    <row r="52" spans="1:13" ht="15" customHeight="1" x14ac:dyDescent="0.2">
      <c r="A52" s="5"/>
      <c r="B52" s="5"/>
      <c r="C52" s="5"/>
      <c r="D52" s="5"/>
      <c r="E52" s="5"/>
      <c r="F52" s="5"/>
      <c r="G52" s="5"/>
      <c r="H52" s="5"/>
      <c r="I52" s="5"/>
      <c r="J52" s="5"/>
      <c r="K52" s="5"/>
      <c r="L52" s="5"/>
      <c r="M52" s="5"/>
    </row>
    <row r="53" spans="1:13" ht="15" customHeight="1" x14ac:dyDescent="0.2">
      <c r="A53" s="5"/>
      <c r="B53" s="5"/>
      <c r="C53" s="5"/>
      <c r="D53" s="5"/>
      <c r="E53" s="5"/>
      <c r="F53" s="5"/>
      <c r="G53" s="5"/>
      <c r="H53" s="5"/>
      <c r="I53" s="5"/>
      <c r="J53" s="5"/>
      <c r="K53" s="5"/>
      <c r="L53" s="5"/>
      <c r="M53" s="5"/>
    </row>
    <row r="54" spans="1:13" ht="15" customHeight="1" x14ac:dyDescent="0.2">
      <c r="A54" s="5"/>
      <c r="B54" s="5"/>
      <c r="C54" s="5"/>
      <c r="D54" s="5"/>
      <c r="E54" s="5"/>
      <c r="F54" s="5"/>
      <c r="G54" s="5"/>
      <c r="H54" s="5"/>
      <c r="I54" s="5"/>
      <c r="J54" s="5"/>
      <c r="K54" s="5"/>
      <c r="L54" s="5"/>
      <c r="M54" s="5"/>
    </row>
    <row r="55" spans="1:13" ht="15" customHeight="1" x14ac:dyDescent="0.2">
      <c r="A55" s="5"/>
      <c r="B55" s="5"/>
      <c r="C55" s="5"/>
      <c r="D55" s="5"/>
      <c r="E55" s="5"/>
      <c r="F55" s="5"/>
      <c r="G55" s="5"/>
      <c r="H55" s="5"/>
      <c r="I55" s="5"/>
      <c r="J55" s="5"/>
      <c r="K55" s="5"/>
      <c r="L55" s="5"/>
      <c r="M55" s="5"/>
    </row>
    <row r="56" spans="1:13" ht="15" customHeight="1" x14ac:dyDescent="0.2">
      <c r="A56" s="5"/>
      <c r="B56" s="5"/>
      <c r="C56" s="5"/>
      <c r="D56" s="5"/>
      <c r="E56" s="5"/>
      <c r="F56" s="5"/>
      <c r="G56" s="5"/>
      <c r="H56" s="5"/>
      <c r="I56" s="5"/>
      <c r="J56" s="5"/>
      <c r="K56" s="5"/>
      <c r="L56" s="5"/>
      <c r="M56" s="5"/>
    </row>
    <row r="57" spans="1:13" ht="15" customHeight="1" x14ac:dyDescent="0.2">
      <c r="A57" s="5"/>
      <c r="B57" s="5"/>
      <c r="C57" s="5"/>
      <c r="D57" s="5"/>
      <c r="E57" s="5"/>
      <c r="F57" s="5"/>
      <c r="G57" s="5"/>
      <c r="H57" s="5"/>
      <c r="I57" s="5"/>
      <c r="J57" s="5"/>
      <c r="K57" s="5"/>
      <c r="L57" s="5"/>
      <c r="M57" s="5"/>
    </row>
    <row r="58" spans="1:13" ht="15" customHeight="1" x14ac:dyDescent="0.2">
      <c r="A58" s="5"/>
      <c r="B58" s="5"/>
      <c r="C58" s="5"/>
      <c r="D58" s="5"/>
      <c r="E58" s="5"/>
      <c r="F58" s="5"/>
      <c r="G58" s="5"/>
      <c r="H58" s="5"/>
      <c r="I58" s="5"/>
      <c r="J58" s="5"/>
      <c r="K58" s="5"/>
      <c r="L58" s="5"/>
      <c r="M58" s="5"/>
    </row>
    <row r="59" spans="1:13" ht="15" customHeight="1" x14ac:dyDescent="0.2">
      <c r="A59" s="5"/>
      <c r="B59" s="5"/>
      <c r="C59" s="5"/>
      <c r="D59" s="5"/>
      <c r="E59" s="5"/>
      <c r="F59" s="5"/>
      <c r="G59" s="5"/>
      <c r="H59" s="5"/>
      <c r="I59" s="5"/>
      <c r="J59" s="5"/>
      <c r="K59" s="5"/>
      <c r="L59" s="5"/>
      <c r="M59" s="5"/>
    </row>
    <row r="60" spans="1:13" ht="15" customHeight="1" x14ac:dyDescent="0.2">
      <c r="A60" s="5"/>
      <c r="B60" s="5"/>
      <c r="C60" s="5"/>
      <c r="D60" s="5"/>
      <c r="E60" s="5"/>
      <c r="F60" s="5"/>
      <c r="G60" s="5"/>
      <c r="H60" s="5"/>
      <c r="I60" s="5"/>
      <c r="J60" s="5"/>
      <c r="K60" s="5"/>
      <c r="L60" s="5"/>
      <c r="M60" s="5"/>
    </row>
    <row r="61" spans="1:13" ht="15" customHeight="1" x14ac:dyDescent="0.2">
      <c r="A61" s="5"/>
      <c r="B61" s="5"/>
      <c r="C61" s="5"/>
      <c r="D61" s="5"/>
      <c r="E61" s="5"/>
      <c r="F61" s="5"/>
      <c r="G61" s="5"/>
      <c r="H61" s="5"/>
      <c r="I61" s="5"/>
      <c r="J61" s="5"/>
      <c r="K61" s="5"/>
      <c r="L61" s="5"/>
      <c r="M61" s="5"/>
    </row>
    <row r="62" spans="1:13" ht="15" customHeight="1" x14ac:dyDescent="0.2">
      <c r="A62" s="5"/>
      <c r="B62" s="5"/>
      <c r="C62" s="5"/>
      <c r="D62" s="5"/>
      <c r="E62" s="5"/>
      <c r="F62" s="5"/>
      <c r="G62" s="5"/>
      <c r="H62" s="5"/>
      <c r="I62" s="5"/>
      <c r="J62" s="5"/>
      <c r="K62" s="5"/>
      <c r="L62" s="5"/>
      <c r="M62" s="5"/>
    </row>
    <row r="63" spans="1:13" ht="15" customHeight="1" x14ac:dyDescent="0.2">
      <c r="A63" s="5"/>
      <c r="B63" s="5"/>
      <c r="C63" s="5"/>
      <c r="D63" s="5"/>
      <c r="E63" s="5"/>
      <c r="F63" s="5"/>
      <c r="G63" s="5"/>
      <c r="H63" s="5"/>
      <c r="I63" s="5"/>
      <c r="J63" s="5"/>
      <c r="K63" s="5"/>
      <c r="L63" s="5"/>
      <c r="M63" s="5"/>
    </row>
    <row r="64" spans="1:13" ht="15" customHeight="1" x14ac:dyDescent="0.2">
      <c r="A64" s="5"/>
      <c r="B64" s="5"/>
      <c r="C64" s="5"/>
      <c r="D64" s="5"/>
      <c r="E64" s="5"/>
      <c r="F64" s="5"/>
      <c r="G64" s="5"/>
      <c r="H64" s="5"/>
      <c r="I64" s="5"/>
      <c r="J64" s="5"/>
      <c r="K64" s="5"/>
      <c r="L64" s="5"/>
      <c r="M64" s="5"/>
    </row>
    <row r="65" spans="1:14" ht="15" customHeight="1" x14ac:dyDescent="0.2">
      <c r="A65" s="5"/>
      <c r="B65" s="5"/>
      <c r="C65" s="5"/>
      <c r="D65" s="5"/>
      <c r="E65" s="5"/>
      <c r="F65" s="5"/>
      <c r="G65" s="5"/>
      <c r="H65" s="5"/>
      <c r="I65" s="5"/>
      <c r="J65" s="5"/>
      <c r="K65" s="5"/>
      <c r="L65" s="5"/>
      <c r="M65" s="5"/>
    </row>
    <row r="66" spans="1:14" ht="15" customHeight="1" x14ac:dyDescent="0.2">
      <c r="A66" s="5"/>
      <c r="B66" s="5"/>
      <c r="C66" s="5"/>
      <c r="D66" s="5"/>
      <c r="E66" s="5"/>
      <c r="F66" s="5"/>
      <c r="G66" s="5"/>
      <c r="H66" s="5"/>
      <c r="I66" s="5"/>
      <c r="J66" s="5"/>
      <c r="K66" s="5"/>
      <c r="L66" s="5"/>
      <c r="M66" s="5"/>
    </row>
    <row r="67" spans="1:14" ht="15" customHeight="1" x14ac:dyDescent="0.2">
      <c r="A67" s="5"/>
      <c r="B67" s="5"/>
      <c r="C67" s="5"/>
      <c r="D67" s="5"/>
      <c r="E67" s="5"/>
      <c r="F67" s="5"/>
      <c r="G67" s="5"/>
      <c r="H67" s="5"/>
      <c r="I67" s="5"/>
      <c r="J67" s="5"/>
      <c r="K67" s="5"/>
      <c r="L67" s="5"/>
      <c r="M67" s="5"/>
    </row>
    <row r="68" spans="1:14" ht="15" customHeight="1" thickBot="1" x14ac:dyDescent="0.25">
      <c r="A68" s="5"/>
      <c r="B68" s="5"/>
      <c r="C68" s="5"/>
      <c r="D68" s="5"/>
      <c r="E68" s="5"/>
      <c r="F68" s="5"/>
      <c r="G68" s="5"/>
      <c r="H68" s="5"/>
      <c r="I68" s="5"/>
      <c r="J68" s="5"/>
      <c r="K68" s="5"/>
      <c r="L68" s="5"/>
      <c r="M68" s="5"/>
    </row>
    <row r="69" spans="1:14" ht="15" customHeight="1" thickBot="1" x14ac:dyDescent="0.3">
      <c r="A69" s="5"/>
      <c r="B69" s="657" t="s">
        <v>203</v>
      </c>
      <c r="C69" s="658"/>
      <c r="D69" s="743" t="str">
        <f>D14</f>
        <v>xxx</v>
      </c>
      <c r="E69" s="744"/>
      <c r="F69" s="744"/>
      <c r="G69" s="744"/>
      <c r="H69" s="744"/>
      <c r="I69" s="744"/>
      <c r="J69" s="745"/>
      <c r="K69" s="212"/>
      <c r="L69" s="212"/>
      <c r="M69" s="213"/>
      <c r="N69" s="147"/>
    </row>
    <row r="70" spans="1:14" ht="15" customHeight="1" thickBot="1" x14ac:dyDescent="0.25">
      <c r="A70" s="5"/>
      <c r="B70" s="146"/>
      <c r="C70" s="146"/>
      <c r="D70" s="146"/>
      <c r="E70" s="146"/>
      <c r="F70" s="146"/>
      <c r="G70" s="146"/>
      <c r="H70" s="146"/>
      <c r="I70" s="146"/>
      <c r="J70" s="146"/>
      <c r="K70" s="223"/>
      <c r="L70" s="223"/>
      <c r="M70" s="224"/>
      <c r="N70" s="147"/>
    </row>
    <row r="71" spans="1:14" ht="15" customHeight="1" thickBot="1" x14ac:dyDescent="0.25">
      <c r="A71" s="5"/>
      <c r="B71" s="633" t="s">
        <v>204</v>
      </c>
      <c r="C71" s="634"/>
      <c r="D71" s="634"/>
      <c r="E71" s="634"/>
      <c r="F71" s="634"/>
      <c r="G71" s="634"/>
      <c r="H71" s="634"/>
      <c r="I71" s="634"/>
      <c r="J71" s="635"/>
      <c r="K71" s="215"/>
      <c r="L71" s="215"/>
      <c r="M71" s="213"/>
      <c r="N71" s="146"/>
    </row>
    <row r="72" spans="1:14" ht="15" customHeight="1" thickBot="1" x14ac:dyDescent="0.25">
      <c r="A72" s="5"/>
      <c r="B72" s="146"/>
      <c r="C72" s="146"/>
      <c r="D72" s="146"/>
      <c r="E72" s="146"/>
      <c r="F72" s="146"/>
      <c r="G72" s="146"/>
      <c r="H72" s="146"/>
      <c r="I72" s="146"/>
      <c r="J72" s="146"/>
      <c r="K72" s="214"/>
      <c r="L72" s="214"/>
      <c r="M72" s="213"/>
      <c r="N72" s="146"/>
    </row>
    <row r="73" spans="1:14" ht="15" customHeight="1" x14ac:dyDescent="0.25">
      <c r="A73" s="5"/>
      <c r="B73" s="755" t="s">
        <v>74</v>
      </c>
      <c r="C73" s="756"/>
      <c r="D73" s="756"/>
      <c r="E73" s="149"/>
      <c r="F73" s="149"/>
      <c r="G73" s="150" t="s">
        <v>182</v>
      </c>
      <c r="H73" s="151">
        <v>2024</v>
      </c>
      <c r="I73" s="207" t="s">
        <v>182</v>
      </c>
      <c r="J73" s="152" t="s">
        <v>182</v>
      </c>
      <c r="K73" s="214"/>
      <c r="L73" s="214"/>
      <c r="M73" s="213"/>
      <c r="N73" s="146"/>
    </row>
    <row r="74" spans="1:14" ht="15" customHeight="1" thickBot="1" x14ac:dyDescent="0.25">
      <c r="A74" s="5"/>
      <c r="B74" s="757"/>
      <c r="C74" s="758"/>
      <c r="D74" s="758"/>
      <c r="E74" s="153"/>
      <c r="F74" s="153"/>
      <c r="G74" s="154"/>
      <c r="H74" s="155">
        <v>12</v>
      </c>
      <c r="I74" s="208">
        <v>12</v>
      </c>
      <c r="J74" s="156">
        <v>12</v>
      </c>
      <c r="K74" s="214"/>
      <c r="L74" s="214"/>
      <c r="M74" s="222"/>
      <c r="N74" s="146"/>
    </row>
    <row r="75" spans="1:14" ht="15" customHeight="1" x14ac:dyDescent="0.2">
      <c r="A75" s="5"/>
      <c r="B75" s="759" t="s">
        <v>205</v>
      </c>
      <c r="C75" s="667"/>
      <c r="D75" s="667"/>
      <c r="E75" s="667" t="s">
        <v>66</v>
      </c>
      <c r="F75" s="667"/>
      <c r="G75" s="762"/>
      <c r="H75" s="157">
        <f>SUM(H79:H83)</f>
        <v>0</v>
      </c>
      <c r="I75" s="157">
        <f>SUM(I79:I83)</f>
        <v>0</v>
      </c>
      <c r="J75" s="189">
        <f>SUM(J79:J83)</f>
        <v>0</v>
      </c>
      <c r="K75" s="216"/>
      <c r="L75" s="216"/>
      <c r="M75" s="213"/>
      <c r="N75" s="146"/>
    </row>
    <row r="76" spans="1:14" ht="15" customHeight="1" x14ac:dyDescent="0.2">
      <c r="A76" s="5"/>
      <c r="B76" s="760"/>
      <c r="C76" s="761"/>
      <c r="D76" s="761"/>
      <c r="E76" s="763" t="s">
        <v>67</v>
      </c>
      <c r="F76" s="763"/>
      <c r="G76" s="764"/>
      <c r="H76" s="52">
        <v>0</v>
      </c>
      <c r="I76" s="52">
        <v>0</v>
      </c>
      <c r="J76" s="190">
        <v>0</v>
      </c>
      <c r="K76" s="217"/>
      <c r="L76" s="217"/>
      <c r="M76" s="213"/>
      <c r="N76" s="146"/>
    </row>
    <row r="77" spans="1:14" ht="15" customHeight="1" x14ac:dyDescent="0.2">
      <c r="A77" s="5"/>
      <c r="B77" s="765" t="s">
        <v>266</v>
      </c>
      <c r="C77" s="767"/>
      <c r="D77" s="767"/>
      <c r="E77" s="767"/>
      <c r="F77" s="766"/>
      <c r="G77" s="255">
        <v>0</v>
      </c>
      <c r="H77" s="254"/>
      <c r="I77" s="252"/>
      <c r="J77" s="253"/>
      <c r="K77" s="217"/>
      <c r="L77" s="217"/>
      <c r="M77" s="213"/>
      <c r="N77" s="146"/>
    </row>
    <row r="78" spans="1:14" ht="15" customHeight="1" x14ac:dyDescent="0.2">
      <c r="A78" s="5"/>
      <c r="B78" s="765" t="s">
        <v>264</v>
      </c>
      <c r="C78" s="767"/>
      <c r="D78" s="767"/>
      <c r="E78" s="767"/>
      <c r="F78" s="766"/>
      <c r="G78" s="255">
        <v>0</v>
      </c>
      <c r="H78" s="251"/>
      <c r="I78" s="252"/>
      <c r="J78" s="253"/>
      <c r="K78" s="217"/>
      <c r="L78" s="217"/>
      <c r="M78" s="213"/>
      <c r="N78" s="146"/>
    </row>
    <row r="79" spans="1:14" ht="15" customHeight="1" x14ac:dyDescent="0.2">
      <c r="A79" s="5"/>
      <c r="B79" s="765" t="s">
        <v>73</v>
      </c>
      <c r="C79" s="766"/>
      <c r="D79" s="158">
        <v>0</v>
      </c>
      <c r="E79" s="767" t="s">
        <v>263</v>
      </c>
      <c r="F79" s="766"/>
      <c r="G79" s="259">
        <f>IF(G77*G78=0,0,ROUND(1/G77*G78,3))</f>
        <v>0</v>
      </c>
      <c r="H79" s="256"/>
      <c r="I79" s="257"/>
      <c r="J79" s="258"/>
      <c r="K79" s="218"/>
      <c r="L79" s="218"/>
      <c r="M79" s="213"/>
      <c r="N79" s="146"/>
    </row>
    <row r="80" spans="1:14" ht="15" customHeight="1" x14ac:dyDescent="0.2">
      <c r="A80" s="5"/>
      <c r="B80" s="768" t="s">
        <v>206</v>
      </c>
      <c r="C80" s="769"/>
      <c r="D80" s="769"/>
      <c r="E80" s="769"/>
      <c r="F80" s="769"/>
      <c r="G80" s="770"/>
      <c r="H80" s="159">
        <v>0</v>
      </c>
      <c r="I80" s="162">
        <v>0</v>
      </c>
      <c r="J80" s="191">
        <v>0</v>
      </c>
      <c r="K80" s="216"/>
      <c r="L80" s="216"/>
      <c r="M80" s="213"/>
      <c r="N80" s="146"/>
    </row>
    <row r="81" spans="1:14" ht="15" customHeight="1" x14ac:dyDescent="0.2">
      <c r="A81" s="5"/>
      <c r="B81" s="768" t="s">
        <v>207</v>
      </c>
      <c r="C81" s="769"/>
      <c r="D81" s="769"/>
      <c r="E81" s="769"/>
      <c r="F81" s="769"/>
      <c r="G81" s="770"/>
      <c r="H81" s="159">
        <v>0</v>
      </c>
      <c r="I81" s="162">
        <v>0</v>
      </c>
      <c r="J81" s="191">
        <v>0</v>
      </c>
      <c r="K81" s="216"/>
      <c r="L81" s="216"/>
      <c r="M81" s="213"/>
      <c r="N81" s="146"/>
    </row>
    <row r="82" spans="1:14" ht="15" customHeight="1" x14ac:dyDescent="0.2">
      <c r="A82" s="5"/>
      <c r="B82" s="660" t="s">
        <v>208</v>
      </c>
      <c r="C82" s="661"/>
      <c r="D82" s="661"/>
      <c r="E82" s="661"/>
      <c r="F82" s="661"/>
      <c r="G82" s="662"/>
      <c r="H82" s="51">
        <v>0</v>
      </c>
      <c r="I82" s="54">
        <v>0</v>
      </c>
      <c r="J82" s="192">
        <v>0</v>
      </c>
      <c r="K82" s="218"/>
      <c r="L82" s="218"/>
      <c r="M82" s="213"/>
      <c r="N82" s="146"/>
    </row>
    <row r="83" spans="1:14" ht="15" customHeight="1" thickBot="1" x14ac:dyDescent="0.25">
      <c r="A83" s="5"/>
      <c r="B83" s="663" t="s">
        <v>209</v>
      </c>
      <c r="C83" s="664"/>
      <c r="D83" s="664"/>
      <c r="E83" s="664"/>
      <c r="F83" s="664"/>
      <c r="G83" s="665"/>
      <c r="H83" s="53">
        <v>0</v>
      </c>
      <c r="I83" s="55">
        <v>0</v>
      </c>
      <c r="J83" s="193">
        <v>0</v>
      </c>
      <c r="K83" s="218"/>
      <c r="L83" s="218"/>
      <c r="M83" s="213"/>
      <c r="N83" s="146"/>
    </row>
    <row r="84" spans="1:14" ht="15" customHeight="1" x14ac:dyDescent="0.2">
      <c r="A84" s="5"/>
      <c r="B84" s="666" t="s">
        <v>210</v>
      </c>
      <c r="C84" s="667"/>
      <c r="D84" s="667"/>
      <c r="E84" s="667" t="s">
        <v>66</v>
      </c>
      <c r="F84" s="667"/>
      <c r="G84" s="762"/>
      <c r="H84" s="157">
        <f>H86+H87+H88+H93+H97+H112+H113+H114</f>
        <v>0</v>
      </c>
      <c r="I84" s="157">
        <f>I86+I87+I88+I93+I97+I112+I113+I114</f>
        <v>0</v>
      </c>
      <c r="J84" s="189">
        <f>J86+J87+J88+J93+J97+J112+J113+J114</f>
        <v>0</v>
      </c>
      <c r="K84" s="216"/>
      <c r="L84" s="216"/>
      <c r="M84" s="213"/>
      <c r="N84" s="146"/>
    </row>
    <row r="85" spans="1:14" ht="15" customHeight="1" thickBot="1" x14ac:dyDescent="0.25">
      <c r="A85" s="5"/>
      <c r="B85" s="668"/>
      <c r="C85" s="669"/>
      <c r="D85" s="669"/>
      <c r="E85" s="771" t="s">
        <v>67</v>
      </c>
      <c r="F85" s="771"/>
      <c r="G85" s="772"/>
      <c r="H85" s="160">
        <v>0</v>
      </c>
      <c r="I85" s="160">
        <v>0</v>
      </c>
      <c r="J85" s="194">
        <v>0</v>
      </c>
      <c r="K85" s="217"/>
      <c r="L85" s="217"/>
      <c r="M85" s="213"/>
      <c r="N85" s="146"/>
    </row>
    <row r="86" spans="1:14" ht="22.5" customHeight="1" x14ac:dyDescent="0.2">
      <c r="A86" s="5"/>
      <c r="B86" s="751" t="s">
        <v>211</v>
      </c>
      <c r="C86" s="752"/>
      <c r="D86" s="752"/>
      <c r="E86" s="773" t="s">
        <v>70</v>
      </c>
      <c r="F86" s="773"/>
      <c r="G86" s="774"/>
      <c r="H86" s="161">
        <v>0</v>
      </c>
      <c r="I86" s="161">
        <v>0</v>
      </c>
      <c r="J86" s="195">
        <v>0</v>
      </c>
      <c r="K86" s="216"/>
      <c r="L86" s="216"/>
      <c r="M86" s="213"/>
      <c r="N86" s="146"/>
    </row>
    <row r="87" spans="1:14" ht="15" customHeight="1" x14ac:dyDescent="0.2">
      <c r="A87" s="5"/>
      <c r="B87" s="753" t="s">
        <v>212</v>
      </c>
      <c r="C87" s="754"/>
      <c r="D87" s="754"/>
      <c r="E87" s="642" t="s">
        <v>68</v>
      </c>
      <c r="F87" s="642"/>
      <c r="G87" s="643"/>
      <c r="H87" s="162">
        <v>0</v>
      </c>
      <c r="I87" s="162">
        <v>0</v>
      </c>
      <c r="J87" s="191">
        <v>0</v>
      </c>
      <c r="K87" s="216"/>
      <c r="L87" s="216"/>
      <c r="M87" s="213"/>
      <c r="N87" s="146"/>
    </row>
    <row r="88" spans="1:14" ht="15" customHeight="1" x14ac:dyDescent="0.2">
      <c r="A88" s="5"/>
      <c r="B88" s="163" t="s">
        <v>213</v>
      </c>
      <c r="C88" s="164"/>
      <c r="D88" s="164"/>
      <c r="E88" s="164"/>
      <c r="F88" s="164"/>
      <c r="G88" s="164"/>
      <c r="H88" s="165">
        <f>SUM(H89:H92)</f>
        <v>0</v>
      </c>
      <c r="I88" s="165">
        <f>SUM(I89:I92)</f>
        <v>0</v>
      </c>
      <c r="J88" s="196">
        <f>SUM(J89:J92)</f>
        <v>0</v>
      </c>
      <c r="K88" s="216"/>
      <c r="L88" s="216"/>
      <c r="M88" s="213"/>
      <c r="N88" s="146"/>
    </row>
    <row r="89" spans="1:14" ht="22.5" customHeight="1" x14ac:dyDescent="0.2">
      <c r="A89" s="5"/>
      <c r="B89" s="670" t="s">
        <v>214</v>
      </c>
      <c r="C89" s="671"/>
      <c r="D89" s="671"/>
      <c r="E89" s="775" t="s">
        <v>69</v>
      </c>
      <c r="F89" s="775"/>
      <c r="G89" s="776"/>
      <c r="H89" s="166">
        <v>0</v>
      </c>
      <c r="I89" s="166">
        <v>0</v>
      </c>
      <c r="J89" s="197">
        <v>0</v>
      </c>
      <c r="K89" s="218"/>
      <c r="L89" s="218"/>
      <c r="M89" s="213"/>
      <c r="N89" s="146"/>
    </row>
    <row r="90" spans="1:14" ht="15" customHeight="1" x14ac:dyDescent="0.2">
      <c r="A90" s="5"/>
      <c r="B90" s="670" t="s">
        <v>215</v>
      </c>
      <c r="C90" s="672"/>
      <c r="D90" s="672"/>
      <c r="E90" s="642" t="s">
        <v>170</v>
      </c>
      <c r="F90" s="642"/>
      <c r="G90" s="642"/>
      <c r="H90" s="166">
        <v>0</v>
      </c>
      <c r="I90" s="166">
        <v>0</v>
      </c>
      <c r="J90" s="197">
        <v>0</v>
      </c>
      <c r="K90" s="217" t="str">
        <f>IF((H90-1200*H74/12)&gt;0,H90-1200*H74/12," ")</f>
        <v xml:space="preserve"> </v>
      </c>
      <c r="L90" s="217" t="str">
        <f>IF((I90-1200*I74/12)&gt;0,I90-1200*I74/12," ")</f>
        <v xml:space="preserve"> </v>
      </c>
      <c r="M90" s="221" t="str">
        <f>IF((J90-1200*J74/12)&gt;0,J90-1200*J74/12," ")</f>
        <v xml:space="preserve"> </v>
      </c>
      <c r="N90" s="146"/>
    </row>
    <row r="91" spans="1:14" ht="22.5" customHeight="1" x14ac:dyDescent="0.2">
      <c r="A91" s="5"/>
      <c r="B91" s="674" t="s">
        <v>216</v>
      </c>
      <c r="C91" s="675"/>
      <c r="D91" s="675"/>
      <c r="E91" s="676" t="s">
        <v>217</v>
      </c>
      <c r="F91" s="676"/>
      <c r="G91" s="677"/>
      <c r="H91" s="167">
        <v>0</v>
      </c>
      <c r="I91" s="167">
        <v>0</v>
      </c>
      <c r="J91" s="198">
        <v>0</v>
      </c>
      <c r="K91" s="217" t="str">
        <f>IF((H91-2500*H74/12)&gt;0,H91-2500*H74/12," ")</f>
        <v xml:space="preserve"> </v>
      </c>
      <c r="L91" s="217" t="str">
        <f>IF((I91-2500*I74/12)&gt;0,I91-2500*I74/12," ")</f>
        <v xml:space="preserve"> </v>
      </c>
      <c r="M91" s="217" t="str">
        <f>IF((J91-2500*J74/12)&gt;0,J91-2500*J74/12," ")</f>
        <v xml:space="preserve"> </v>
      </c>
      <c r="N91" s="146"/>
    </row>
    <row r="92" spans="1:14" ht="22.5" customHeight="1" x14ac:dyDescent="0.2">
      <c r="A92" s="5"/>
      <c r="B92" s="674" t="s">
        <v>218</v>
      </c>
      <c r="C92" s="675"/>
      <c r="D92" s="675"/>
      <c r="E92" s="678" t="s">
        <v>173</v>
      </c>
      <c r="F92" s="678"/>
      <c r="G92" s="679"/>
      <c r="H92" s="167">
        <v>0</v>
      </c>
      <c r="I92" s="167">
        <v>0</v>
      </c>
      <c r="J92" s="198">
        <v>0</v>
      </c>
      <c r="K92" s="217" t="str">
        <f>IF(H92-(750*G79*H74/12)&gt;0,H92-(750*G79*H74/12)," ")</f>
        <v xml:space="preserve"> </v>
      </c>
      <c r="L92" s="217" t="str">
        <f>IF(I92-(750*G79*I74/12)&gt;0,I92-(750*G79*I74/12)," ")</f>
        <v xml:space="preserve"> </v>
      </c>
      <c r="M92" s="217" t="str">
        <f>IF(J92-(750*G79*J74/12)&gt;0,J92-(750*G79*J74/12)," ")</f>
        <v xml:space="preserve"> </v>
      </c>
      <c r="N92" s="146"/>
    </row>
    <row r="93" spans="1:14" ht="15" customHeight="1" x14ac:dyDescent="0.2">
      <c r="A93" s="5"/>
      <c r="B93" s="163" t="s">
        <v>219</v>
      </c>
      <c r="C93" s="164"/>
      <c r="D93" s="164"/>
      <c r="E93" s="164"/>
      <c r="F93" s="164"/>
      <c r="G93" s="164"/>
      <c r="H93" s="165">
        <f>SUM(H94:H96)</f>
        <v>0</v>
      </c>
      <c r="I93" s="165">
        <f>SUM(I94:I96)</f>
        <v>0</v>
      </c>
      <c r="J93" s="196">
        <f>SUM(J94:J96)</f>
        <v>0</v>
      </c>
      <c r="K93" s="216"/>
      <c r="L93" s="216"/>
      <c r="M93" s="213"/>
      <c r="N93" s="146"/>
    </row>
    <row r="94" spans="1:14" ht="22.5" customHeight="1" x14ac:dyDescent="0.2">
      <c r="A94" s="5"/>
      <c r="B94" s="670" t="s">
        <v>220</v>
      </c>
      <c r="C94" s="671"/>
      <c r="D94" s="671"/>
      <c r="E94" s="680" t="s">
        <v>168</v>
      </c>
      <c r="F94" s="680"/>
      <c r="G94" s="681"/>
      <c r="H94" s="166">
        <v>0</v>
      </c>
      <c r="I94" s="166">
        <v>0</v>
      </c>
      <c r="J94" s="197">
        <v>0</v>
      </c>
      <c r="K94" s="217" t="str">
        <f>IF(H94-(150*D79*H74/12)&gt;0,H94-(150*D79*H74/12)," ")</f>
        <v xml:space="preserve"> </v>
      </c>
      <c r="L94" s="217" t="str">
        <f>IF(I94-(150*D79*I74/12)&gt;0,I94-(150*D79*I74/12)," ")</f>
        <v xml:space="preserve"> </v>
      </c>
      <c r="M94" s="217" t="str">
        <f>IF(J94-(150*D79*J74/12)&gt;0,J94-(150*D79*J74/12)," ")</f>
        <v xml:space="preserve"> </v>
      </c>
      <c r="N94" s="146"/>
    </row>
    <row r="95" spans="1:14" ht="15" customHeight="1" x14ac:dyDescent="0.2">
      <c r="A95" s="5"/>
      <c r="B95" s="670" t="s">
        <v>221</v>
      </c>
      <c r="C95" s="671"/>
      <c r="D95" s="671"/>
      <c r="E95" s="642" t="s">
        <v>169</v>
      </c>
      <c r="F95" s="642"/>
      <c r="G95" s="643"/>
      <c r="H95" s="166">
        <v>0</v>
      </c>
      <c r="I95" s="166">
        <v>0</v>
      </c>
      <c r="J95" s="197">
        <v>0</v>
      </c>
      <c r="K95" s="217" t="str">
        <f>IF((H95-250*H74/12)&gt;0,H95-250*H74/12," ")</f>
        <v xml:space="preserve"> </v>
      </c>
      <c r="L95" s="217" t="str">
        <f>IF((I95-250*I74/12)&gt;0,I95-250*I74/12," ")</f>
        <v xml:space="preserve"> </v>
      </c>
      <c r="M95" s="217" t="str">
        <f>IF((J95-250*J74/12)&gt;0,J95-250*J74/12," ")</f>
        <v xml:space="preserve"> </v>
      </c>
      <c r="N95" s="146"/>
    </row>
    <row r="96" spans="1:14" ht="22.5" customHeight="1" x14ac:dyDescent="0.2">
      <c r="A96" s="5"/>
      <c r="B96" s="670" t="s">
        <v>222</v>
      </c>
      <c r="C96" s="671"/>
      <c r="D96" s="671"/>
      <c r="E96" s="678" t="s">
        <v>174</v>
      </c>
      <c r="F96" s="678"/>
      <c r="G96" s="679"/>
      <c r="H96" s="167">
        <v>0</v>
      </c>
      <c r="I96" s="167">
        <v>0</v>
      </c>
      <c r="J96" s="198">
        <v>0</v>
      </c>
      <c r="K96" s="217" t="str">
        <f>IF(H96-(250*D79*H74/12)&gt;0,H96-(250*D79*H74/12)," ")</f>
        <v xml:space="preserve"> </v>
      </c>
      <c r="L96" s="217" t="str">
        <f>IF(I96-(250*D79*I74/12)&gt;0,I96-(250*D79*I74/12)," ")</f>
        <v xml:space="preserve"> </v>
      </c>
      <c r="M96" s="217" t="str">
        <f>IF(J96-(250*D79*J74/12)&gt;0,J96-(250*D79*J74/12)," ")</f>
        <v xml:space="preserve"> </v>
      </c>
      <c r="N96" s="146"/>
    </row>
    <row r="97" spans="1:14" ht="15" customHeight="1" x14ac:dyDescent="0.2">
      <c r="A97" s="5"/>
      <c r="B97" s="163" t="s">
        <v>223</v>
      </c>
      <c r="C97" s="164"/>
      <c r="D97" s="164"/>
      <c r="E97" s="164"/>
      <c r="F97" s="164"/>
      <c r="G97" s="164"/>
      <c r="H97" s="165">
        <f>SUM(H98:H111)</f>
        <v>0</v>
      </c>
      <c r="I97" s="165">
        <f>SUM(I98:I111)</f>
        <v>0</v>
      </c>
      <c r="J97" s="196">
        <f>SUM(J98:J111)</f>
        <v>0</v>
      </c>
      <c r="K97" s="216"/>
      <c r="L97" s="216"/>
      <c r="M97" s="213"/>
      <c r="N97" s="146"/>
    </row>
    <row r="98" spans="1:14" s="6" customFormat="1" ht="15" customHeight="1" x14ac:dyDescent="0.2">
      <c r="A98" s="7"/>
      <c r="B98" s="670" t="s">
        <v>224</v>
      </c>
      <c r="C98" s="671"/>
      <c r="D98" s="671"/>
      <c r="E98" s="642" t="s">
        <v>68</v>
      </c>
      <c r="F98" s="642"/>
      <c r="G98" s="643"/>
      <c r="H98" s="166">
        <v>0</v>
      </c>
      <c r="I98" s="166">
        <v>0</v>
      </c>
      <c r="J98" s="197">
        <v>0</v>
      </c>
      <c r="K98" s="218"/>
      <c r="L98" s="218"/>
      <c r="M98" s="213"/>
      <c r="N98" s="168"/>
    </row>
    <row r="99" spans="1:14" ht="15" customHeight="1" x14ac:dyDescent="0.2">
      <c r="A99" s="5"/>
      <c r="B99" s="670" t="s">
        <v>225</v>
      </c>
      <c r="C99" s="671"/>
      <c r="D99" s="671"/>
      <c r="E99" s="642" t="s">
        <v>68</v>
      </c>
      <c r="F99" s="642"/>
      <c r="G99" s="643"/>
      <c r="H99" s="166">
        <v>0</v>
      </c>
      <c r="I99" s="166">
        <v>0</v>
      </c>
      <c r="J99" s="197">
        <v>0</v>
      </c>
      <c r="K99" s="218"/>
      <c r="L99" s="218"/>
      <c r="M99" s="213"/>
      <c r="N99" s="146"/>
    </row>
    <row r="100" spans="1:14" ht="37.5" customHeight="1" x14ac:dyDescent="0.2">
      <c r="A100" s="5"/>
      <c r="B100" s="777" t="s">
        <v>226</v>
      </c>
      <c r="C100" s="778"/>
      <c r="D100" s="778"/>
      <c r="E100" s="642" t="s">
        <v>167</v>
      </c>
      <c r="F100" s="642"/>
      <c r="G100" s="643"/>
      <c r="H100" s="166">
        <v>0</v>
      </c>
      <c r="I100" s="166">
        <v>0</v>
      </c>
      <c r="J100" s="197">
        <v>0</v>
      </c>
      <c r="K100" s="217" t="str">
        <f>IF((H100-1000*H74/12)&gt;0,H100-1000*H74/12," ")</f>
        <v xml:space="preserve"> </v>
      </c>
      <c r="L100" s="217" t="str">
        <f>IF((I100-1000*I74/12)&gt;0,I100-1000*I74/12," ")</f>
        <v xml:space="preserve"> </v>
      </c>
      <c r="M100" s="217" t="str">
        <f>IF((J100-1000*J74/12)&gt;0,J100-1000*J74/12," ")</f>
        <v xml:space="preserve"> </v>
      </c>
      <c r="N100" s="146"/>
    </row>
    <row r="101" spans="1:14" ht="15" customHeight="1" x14ac:dyDescent="0.2">
      <c r="A101" s="5"/>
      <c r="B101" s="670" t="s">
        <v>227</v>
      </c>
      <c r="C101" s="671"/>
      <c r="D101" s="671"/>
      <c r="E101" s="642" t="s">
        <v>68</v>
      </c>
      <c r="F101" s="642"/>
      <c r="G101" s="643"/>
      <c r="H101" s="166">
        <v>0</v>
      </c>
      <c r="I101" s="166">
        <v>0</v>
      </c>
      <c r="J101" s="197">
        <v>0</v>
      </c>
      <c r="K101" s="218"/>
      <c r="L101" s="218"/>
      <c r="M101" s="213"/>
      <c r="N101" s="146"/>
    </row>
    <row r="102" spans="1:14" ht="15" customHeight="1" x14ac:dyDescent="0.2">
      <c r="A102" s="5"/>
      <c r="B102" s="670" t="s">
        <v>228</v>
      </c>
      <c r="C102" s="672"/>
      <c r="D102" s="672"/>
      <c r="E102" s="642" t="s">
        <v>68</v>
      </c>
      <c r="F102" s="642"/>
      <c r="G102" s="643"/>
      <c r="H102" s="166">
        <v>0</v>
      </c>
      <c r="I102" s="166">
        <v>0</v>
      </c>
      <c r="J102" s="197">
        <v>0</v>
      </c>
      <c r="K102" s="218"/>
      <c r="L102" s="218"/>
      <c r="M102" s="213"/>
      <c r="N102" s="146"/>
    </row>
    <row r="103" spans="1:14" ht="15" customHeight="1" x14ac:dyDescent="0.2">
      <c r="A103" s="5"/>
      <c r="B103" s="670" t="s">
        <v>229</v>
      </c>
      <c r="C103" s="672"/>
      <c r="D103" s="672"/>
      <c r="E103" s="642" t="s">
        <v>68</v>
      </c>
      <c r="F103" s="642"/>
      <c r="G103" s="643"/>
      <c r="H103" s="166">
        <v>0</v>
      </c>
      <c r="I103" s="166">
        <v>0</v>
      </c>
      <c r="J103" s="197">
        <v>0</v>
      </c>
      <c r="K103" s="218"/>
      <c r="L103" s="218"/>
      <c r="M103" s="213"/>
      <c r="N103" s="146"/>
    </row>
    <row r="104" spans="1:14" ht="15" customHeight="1" x14ac:dyDescent="0.2">
      <c r="A104" s="5"/>
      <c r="B104" s="670" t="s">
        <v>230</v>
      </c>
      <c r="C104" s="672"/>
      <c r="D104" s="672"/>
      <c r="E104" s="642" t="s">
        <v>68</v>
      </c>
      <c r="F104" s="642"/>
      <c r="G104" s="643"/>
      <c r="H104" s="166">
        <v>0</v>
      </c>
      <c r="I104" s="166">
        <v>0</v>
      </c>
      <c r="J104" s="197">
        <v>0</v>
      </c>
      <c r="K104" s="218"/>
      <c r="L104" s="218"/>
      <c r="M104" s="213"/>
      <c r="N104" s="146"/>
    </row>
    <row r="105" spans="1:14" ht="22.5" customHeight="1" x14ac:dyDescent="0.2">
      <c r="A105" s="5"/>
      <c r="B105" s="674" t="s">
        <v>231</v>
      </c>
      <c r="C105" s="676"/>
      <c r="D105" s="676"/>
      <c r="E105" s="642" t="s">
        <v>68</v>
      </c>
      <c r="F105" s="642"/>
      <c r="G105" s="643"/>
      <c r="H105" s="166">
        <v>0</v>
      </c>
      <c r="I105" s="166">
        <v>0</v>
      </c>
      <c r="J105" s="197">
        <v>0</v>
      </c>
      <c r="K105" s="218"/>
      <c r="L105" s="218"/>
      <c r="M105" s="213"/>
      <c r="N105" s="146"/>
    </row>
    <row r="106" spans="1:14" ht="15" customHeight="1" x14ac:dyDescent="0.2">
      <c r="A106" s="5"/>
      <c r="B106" s="670" t="s">
        <v>232</v>
      </c>
      <c r="C106" s="671"/>
      <c r="D106" s="671"/>
      <c r="E106" s="642" t="s">
        <v>171</v>
      </c>
      <c r="F106" s="642"/>
      <c r="G106" s="642"/>
      <c r="H106" s="166">
        <v>0</v>
      </c>
      <c r="I106" s="166">
        <v>0</v>
      </c>
      <c r="J106" s="197">
        <v>0</v>
      </c>
      <c r="K106" s="217" t="str">
        <f>IF((H106-1300*H74/12)&gt;0,H106-1300*H74/12," ")</f>
        <v xml:space="preserve"> </v>
      </c>
      <c r="L106" s="217" t="str">
        <f>IF((I106-1300*I74/12)&gt;0,I106-1300*I74/12," ")</f>
        <v xml:space="preserve"> </v>
      </c>
      <c r="M106" s="217" t="str">
        <f>IF((J106-1300*J74/12)&gt;0,J106-1300*J74/12," ")</f>
        <v xml:space="preserve"> </v>
      </c>
      <c r="N106" s="146"/>
    </row>
    <row r="107" spans="1:14" ht="15" customHeight="1" x14ac:dyDescent="0.2">
      <c r="A107" s="5"/>
      <c r="B107" s="670" t="s">
        <v>233</v>
      </c>
      <c r="C107" s="671"/>
      <c r="D107" s="671"/>
      <c r="E107" s="642" t="s">
        <v>68</v>
      </c>
      <c r="F107" s="642"/>
      <c r="G107" s="643"/>
      <c r="H107" s="166">
        <v>0</v>
      </c>
      <c r="I107" s="166">
        <v>0</v>
      </c>
      <c r="J107" s="197">
        <v>0</v>
      </c>
      <c r="K107" s="218"/>
      <c r="L107" s="218"/>
      <c r="M107" s="213"/>
      <c r="N107" s="146"/>
    </row>
    <row r="108" spans="1:14" ht="15" customHeight="1" x14ac:dyDescent="0.2">
      <c r="A108" s="5"/>
      <c r="B108" s="670" t="s">
        <v>234</v>
      </c>
      <c r="C108" s="671"/>
      <c r="D108" s="671"/>
      <c r="E108" s="672" t="s">
        <v>267</v>
      </c>
      <c r="F108" s="672"/>
      <c r="G108" s="673"/>
      <c r="H108" s="167">
        <v>0</v>
      </c>
      <c r="I108" s="167">
        <v>0</v>
      </c>
      <c r="J108" s="198">
        <v>0</v>
      </c>
      <c r="K108" s="217" t="str">
        <f>IF((H108-69.96*H74/12)&gt;0,H108-69.96*H74/12," ")</f>
        <v xml:space="preserve"> </v>
      </c>
      <c r="L108" s="217" t="str">
        <f>IF((I108-69.96*I74/12)&gt;0,I108-69.96*I74/12," ")</f>
        <v xml:space="preserve"> </v>
      </c>
      <c r="M108" s="217" t="str">
        <f>IF((J108-69.96*I74/12)&gt;0,J108-69.96*J74/12," ")</f>
        <v xml:space="preserve"> </v>
      </c>
      <c r="N108" s="146"/>
    </row>
    <row r="109" spans="1:14" ht="15" customHeight="1" x14ac:dyDescent="0.2">
      <c r="A109" s="5"/>
      <c r="B109" s="670" t="s">
        <v>235</v>
      </c>
      <c r="C109" s="671"/>
      <c r="D109" s="671"/>
      <c r="E109" s="672" t="s">
        <v>172</v>
      </c>
      <c r="F109" s="672"/>
      <c r="G109" s="673"/>
      <c r="H109" s="167">
        <v>0</v>
      </c>
      <c r="I109" s="167">
        <v>0</v>
      </c>
      <c r="J109" s="198">
        <v>0</v>
      </c>
      <c r="K109" s="217" t="str">
        <f>IF((H109-50*H74/12)&gt;0,H109-50*H74/12," ")</f>
        <v xml:space="preserve"> </v>
      </c>
      <c r="L109" s="217" t="str">
        <f>IF((I109-50*I74/12)&gt;0,I109-50*I74/12," ")</f>
        <v xml:space="preserve"> </v>
      </c>
      <c r="M109" s="217" t="str">
        <f>IF((J109-50*J74/12)&gt;0,J109-50*J74/12," ")</f>
        <v xml:space="preserve"> </v>
      </c>
      <c r="N109" s="146"/>
    </row>
    <row r="110" spans="1:14" ht="22.5" customHeight="1" x14ac:dyDescent="0.2">
      <c r="A110" s="5"/>
      <c r="B110" s="670" t="s">
        <v>236</v>
      </c>
      <c r="C110" s="671"/>
      <c r="D110" s="671"/>
      <c r="E110" s="676" t="s">
        <v>71</v>
      </c>
      <c r="F110" s="676"/>
      <c r="G110" s="677"/>
      <c r="H110" s="167">
        <v>0</v>
      </c>
      <c r="I110" s="167">
        <v>0</v>
      </c>
      <c r="J110" s="198">
        <v>0</v>
      </c>
      <c r="K110" s="219"/>
      <c r="L110" s="219"/>
      <c r="M110" s="213"/>
      <c r="N110" s="146"/>
    </row>
    <row r="111" spans="1:14" ht="22.5" customHeight="1" x14ac:dyDescent="0.2">
      <c r="A111" s="5"/>
      <c r="B111" s="777" t="s">
        <v>237</v>
      </c>
      <c r="C111" s="778"/>
      <c r="D111" s="778"/>
      <c r="E111" s="672" t="s">
        <v>72</v>
      </c>
      <c r="F111" s="672"/>
      <c r="G111" s="673"/>
      <c r="H111" s="167">
        <v>0</v>
      </c>
      <c r="I111" s="167">
        <v>0</v>
      </c>
      <c r="J111" s="198">
        <v>0</v>
      </c>
      <c r="K111" s="219"/>
      <c r="L111" s="219"/>
      <c r="M111" s="213"/>
      <c r="N111" s="146"/>
    </row>
    <row r="112" spans="1:14" ht="22.5" customHeight="1" x14ac:dyDescent="0.2">
      <c r="A112" s="5"/>
      <c r="B112" s="792" t="s">
        <v>238</v>
      </c>
      <c r="C112" s="793"/>
      <c r="D112" s="793"/>
      <c r="E112" s="794" t="s">
        <v>175</v>
      </c>
      <c r="F112" s="794"/>
      <c r="G112" s="795"/>
      <c r="H112" s="169">
        <v>0</v>
      </c>
      <c r="I112" s="169">
        <v>0</v>
      </c>
      <c r="J112" s="199">
        <v>0</v>
      </c>
      <c r="K112" s="170" t="str">
        <f>IF((H80+H82)*H112&lt;&gt;0,IF((1/(H80+H82)*H112&gt;5%),(1/(H80+H82)*H112)," ")," ")</f>
        <v xml:space="preserve"> </v>
      </c>
      <c r="L112" s="170" t="str">
        <f>IF((I80+I82)*I112&lt;&gt;0,IF((1/(I80+I82)*I112&gt;5%),(1/(I80+I82)*I112)," ")," ")</f>
        <v xml:space="preserve"> </v>
      </c>
      <c r="M112" s="170" t="str">
        <f>IF((J80+J82)*J112&lt;&gt;0,IF((1/(J80+J82)*J112&gt;5%),(1/(J80+J82)*J112)," ")," ")</f>
        <v xml:space="preserve"> </v>
      </c>
      <c r="N112" s="146"/>
    </row>
    <row r="113" spans="1:14" ht="60" customHeight="1" x14ac:dyDescent="0.2">
      <c r="A113" s="5"/>
      <c r="B113" s="796" t="s">
        <v>239</v>
      </c>
      <c r="C113" s="797"/>
      <c r="D113" s="797"/>
      <c r="E113" s="798" t="s">
        <v>240</v>
      </c>
      <c r="F113" s="798"/>
      <c r="G113" s="799"/>
      <c r="H113" s="171">
        <v>0</v>
      </c>
      <c r="I113" s="171">
        <v>0</v>
      </c>
      <c r="J113" s="200">
        <v>0</v>
      </c>
      <c r="K113" s="220"/>
      <c r="L113" s="220"/>
      <c r="M113" s="213"/>
      <c r="N113" s="146"/>
    </row>
    <row r="114" spans="1:14" ht="24.95" customHeight="1" thickBot="1" x14ac:dyDescent="0.25">
      <c r="A114" s="5"/>
      <c r="B114" s="800" t="s">
        <v>241</v>
      </c>
      <c r="C114" s="801"/>
      <c r="D114" s="801"/>
      <c r="E114" s="802" t="s">
        <v>242</v>
      </c>
      <c r="F114" s="802"/>
      <c r="G114" s="802"/>
      <c r="H114" s="172">
        <v>0</v>
      </c>
      <c r="I114" s="172">
        <v>0</v>
      </c>
      <c r="J114" s="201">
        <v>0</v>
      </c>
      <c r="K114" s="220"/>
      <c r="L114" s="220"/>
      <c r="M114" s="213"/>
      <c r="N114" s="146"/>
    </row>
    <row r="115" spans="1:14" ht="15" customHeight="1" x14ac:dyDescent="0.2">
      <c r="A115" s="5"/>
      <c r="B115" s="803" t="s">
        <v>243</v>
      </c>
      <c r="C115" s="788"/>
      <c r="D115" s="788"/>
      <c r="E115" s="788" t="s">
        <v>66</v>
      </c>
      <c r="F115" s="788"/>
      <c r="G115" s="789"/>
      <c r="H115" s="173">
        <f t="shared" ref="H115:J116" si="0">H75+H84</f>
        <v>0</v>
      </c>
      <c r="I115" s="173">
        <f t="shared" si="0"/>
        <v>0</v>
      </c>
      <c r="J115" s="202">
        <f t="shared" si="0"/>
        <v>0</v>
      </c>
      <c r="K115" s="216"/>
      <c r="L115" s="216"/>
      <c r="M115" s="213"/>
      <c r="N115" s="146"/>
    </row>
    <row r="116" spans="1:14" ht="15" customHeight="1" thickBot="1" x14ac:dyDescent="0.25">
      <c r="A116" s="5"/>
      <c r="B116" s="174"/>
      <c r="C116" s="153"/>
      <c r="D116" s="153"/>
      <c r="E116" s="790" t="s">
        <v>67</v>
      </c>
      <c r="F116" s="790"/>
      <c r="G116" s="791"/>
      <c r="H116" s="175">
        <f t="shared" si="0"/>
        <v>0</v>
      </c>
      <c r="I116" s="175">
        <f t="shared" si="0"/>
        <v>0</v>
      </c>
      <c r="J116" s="203">
        <f t="shared" si="0"/>
        <v>0</v>
      </c>
      <c r="K116" s="217"/>
      <c r="L116" s="217"/>
      <c r="M116" s="213"/>
      <c r="N116" s="146"/>
    </row>
    <row r="117" spans="1:14" ht="15" customHeight="1" x14ac:dyDescent="0.2">
      <c r="A117" s="5"/>
      <c r="B117" s="655" t="s">
        <v>244</v>
      </c>
      <c r="C117" s="656"/>
      <c r="D117" s="656"/>
      <c r="E117" s="621" t="s">
        <v>77</v>
      </c>
      <c r="F117" s="621"/>
      <c r="G117" s="622"/>
      <c r="H117" s="176">
        <f t="shared" ref="H117:J118" si="1">H136</f>
        <v>0</v>
      </c>
      <c r="I117" s="176">
        <f t="shared" si="1"/>
        <v>0</v>
      </c>
      <c r="J117" s="204">
        <f t="shared" si="1"/>
        <v>0</v>
      </c>
      <c r="K117" s="218"/>
      <c r="L117" s="218"/>
      <c r="M117" s="213"/>
      <c r="N117" s="146"/>
    </row>
    <row r="118" spans="1:14" ht="50.1" customHeight="1" thickBot="1" x14ac:dyDescent="0.25">
      <c r="A118" s="5"/>
      <c r="B118" s="779" t="s">
        <v>245</v>
      </c>
      <c r="C118" s="780"/>
      <c r="D118" s="780"/>
      <c r="E118" s="625" t="s">
        <v>179</v>
      </c>
      <c r="F118" s="625"/>
      <c r="G118" s="626"/>
      <c r="H118" s="177">
        <f t="shared" si="1"/>
        <v>0</v>
      </c>
      <c r="I118" s="177">
        <f t="shared" si="1"/>
        <v>0</v>
      </c>
      <c r="J118" s="205">
        <f t="shared" si="1"/>
        <v>0</v>
      </c>
      <c r="K118" s="218"/>
      <c r="L118" s="218"/>
      <c r="M118" s="213"/>
      <c r="N118" s="146"/>
    </row>
    <row r="119" spans="1:14" ht="15" customHeight="1" thickBot="1" x14ac:dyDescent="0.25">
      <c r="A119" s="5"/>
      <c r="B119" s="617" t="s">
        <v>246</v>
      </c>
      <c r="C119" s="618"/>
      <c r="D119" s="618"/>
      <c r="E119" s="618"/>
      <c r="F119" s="618"/>
      <c r="G119" s="619"/>
      <c r="H119" s="178">
        <f>ROUND(H115+H117+H118,2)</f>
        <v>0</v>
      </c>
      <c r="I119" s="182">
        <f>ROUND(I115+I117+I118,2)</f>
        <v>0</v>
      </c>
      <c r="J119" s="206">
        <f>ROUND(J115+J117+J118,2)</f>
        <v>0</v>
      </c>
      <c r="K119" s="216"/>
      <c r="L119" s="216"/>
      <c r="M119" s="213"/>
      <c r="N119" s="146"/>
    </row>
    <row r="120" spans="1:14" ht="15" customHeight="1" thickBot="1" x14ac:dyDescent="0.25">
      <c r="A120" s="5"/>
      <c r="B120" s="632" t="s">
        <v>247</v>
      </c>
      <c r="C120" s="632"/>
      <c r="D120" s="632"/>
      <c r="E120" s="632"/>
      <c r="F120" s="632"/>
      <c r="G120" s="632"/>
      <c r="H120" s="632"/>
      <c r="I120" s="632"/>
      <c r="J120" s="632"/>
      <c r="K120" s="216"/>
      <c r="L120" s="216"/>
      <c r="M120" s="213"/>
      <c r="N120" s="146"/>
    </row>
    <row r="121" spans="1:14" ht="15" customHeight="1" thickBot="1" x14ac:dyDescent="0.3">
      <c r="A121" s="50"/>
      <c r="B121" s="657" t="s">
        <v>203</v>
      </c>
      <c r="C121" s="658"/>
      <c r="D121" s="636" t="str">
        <f>D69</f>
        <v>xxx</v>
      </c>
      <c r="E121" s="637"/>
      <c r="F121" s="637"/>
      <c r="G121" s="637"/>
      <c r="H121" s="637"/>
      <c r="I121" s="637"/>
      <c r="J121" s="638"/>
      <c r="K121" s="216"/>
      <c r="L121" s="216"/>
      <c r="M121" s="213"/>
      <c r="N121" s="146"/>
    </row>
    <row r="122" spans="1:14" ht="15" customHeight="1" thickBot="1" x14ac:dyDescent="0.25">
      <c r="A122" s="50"/>
      <c r="B122" s="146"/>
      <c r="C122" s="146"/>
      <c r="D122" s="146"/>
      <c r="E122" s="146"/>
      <c r="F122" s="146"/>
      <c r="G122" s="146"/>
      <c r="H122" s="146"/>
      <c r="I122" s="146"/>
      <c r="J122" s="146"/>
      <c r="K122" s="216"/>
      <c r="L122" s="216"/>
      <c r="M122" s="213"/>
      <c r="N122" s="146"/>
    </row>
    <row r="123" spans="1:14" ht="15" customHeight="1" thickBot="1" x14ac:dyDescent="0.25">
      <c r="A123" s="50"/>
      <c r="B123" s="633" t="s">
        <v>248</v>
      </c>
      <c r="C123" s="634"/>
      <c r="D123" s="634"/>
      <c r="E123" s="634"/>
      <c r="F123" s="634"/>
      <c r="G123" s="634"/>
      <c r="H123" s="634"/>
      <c r="I123" s="634"/>
      <c r="J123" s="635"/>
      <c r="K123" s="216"/>
      <c r="L123" s="216"/>
      <c r="M123" s="213"/>
      <c r="N123" s="146"/>
    </row>
    <row r="124" spans="1:14" ht="15" customHeight="1" thickBot="1" x14ac:dyDescent="0.25">
      <c r="A124" s="50"/>
      <c r="B124" s="179"/>
      <c r="C124" s="179"/>
      <c r="D124" s="179"/>
      <c r="E124" s="179"/>
      <c r="F124" s="179"/>
      <c r="G124" s="179"/>
      <c r="H124" s="179"/>
      <c r="I124" s="179"/>
      <c r="J124" s="179"/>
      <c r="K124" s="216"/>
      <c r="L124" s="216"/>
      <c r="M124" s="213"/>
      <c r="N124" s="146"/>
    </row>
    <row r="125" spans="1:14" ht="15" customHeight="1" x14ac:dyDescent="0.25">
      <c r="A125" s="50"/>
      <c r="B125" s="755" t="s">
        <v>75</v>
      </c>
      <c r="C125" s="756"/>
      <c r="D125" s="756"/>
      <c r="E125" s="804"/>
      <c r="F125" s="804"/>
      <c r="G125" s="806" t="s">
        <v>182</v>
      </c>
      <c r="H125" s="241">
        <f t="shared" ref="H125:J126" si="2">H73</f>
        <v>2024</v>
      </c>
      <c r="I125" s="241" t="str">
        <f t="shared" si="2"/>
        <v>Jahr</v>
      </c>
      <c r="J125" s="242" t="str">
        <f t="shared" si="2"/>
        <v>Jahr</v>
      </c>
      <c r="K125" s="216"/>
      <c r="L125" s="216"/>
      <c r="M125" s="213"/>
      <c r="N125" s="146"/>
    </row>
    <row r="126" spans="1:14" ht="15" customHeight="1" thickBot="1" x14ac:dyDescent="0.25">
      <c r="A126" s="5"/>
      <c r="B126" s="757"/>
      <c r="C126" s="758"/>
      <c r="D126" s="758"/>
      <c r="E126" s="805"/>
      <c r="F126" s="805"/>
      <c r="G126" s="807"/>
      <c r="H126" s="243">
        <f t="shared" si="2"/>
        <v>12</v>
      </c>
      <c r="I126" s="243">
        <f t="shared" si="2"/>
        <v>12</v>
      </c>
      <c r="J126" s="244">
        <f t="shared" si="2"/>
        <v>12</v>
      </c>
      <c r="K126" s="215"/>
      <c r="L126" s="215"/>
      <c r="M126" s="213"/>
      <c r="N126" s="146"/>
    </row>
    <row r="127" spans="1:14" ht="15" customHeight="1" thickBot="1" x14ac:dyDescent="0.3">
      <c r="A127" s="5"/>
      <c r="B127" s="785" t="s">
        <v>249</v>
      </c>
      <c r="C127" s="786"/>
      <c r="D127" s="786"/>
      <c r="E127" s="786"/>
      <c r="F127" s="786"/>
      <c r="G127" s="787"/>
      <c r="H127" s="180">
        <f>H76+H85</f>
        <v>0</v>
      </c>
      <c r="I127" s="180">
        <f>I76+I85</f>
        <v>0</v>
      </c>
      <c r="J127" s="209">
        <f>J76+J85</f>
        <v>0</v>
      </c>
      <c r="K127" s="217"/>
      <c r="L127" s="217"/>
      <c r="M127" s="213"/>
      <c r="N127" s="146"/>
    </row>
    <row r="128" spans="1:14" ht="15" customHeight="1" x14ac:dyDescent="0.25">
      <c r="A128" s="5"/>
      <c r="B128" s="781" t="s">
        <v>250</v>
      </c>
      <c r="C128" s="782"/>
      <c r="D128" s="783"/>
      <c r="E128" s="784" t="s">
        <v>76</v>
      </c>
      <c r="F128" s="782"/>
      <c r="G128" s="782"/>
      <c r="H128" s="181">
        <f>SUM(H129:H130)</f>
        <v>0</v>
      </c>
      <c r="I128" s="181">
        <f>SUM(I129:I130)</f>
        <v>0</v>
      </c>
      <c r="J128" s="210">
        <f>SUM(J129:J130)</f>
        <v>0</v>
      </c>
      <c r="K128" s="659" t="str">
        <f>IF((H138+I138+J138)*(H128+I128+J128+H131+I131+J131+H136+I136+J136+H137+I137+J137)&lt;&gt;0,IF((1/(H138+I138+J138)*(H128+I128+J128+H131+I131+J131+H136+I136+J136+H137+I137+J137))&lt;10%,1/(H138+I138+J138)*(H128+I128+J128+H131+I131+J131+H136+I136+J136+H137+I137+J137),""),"")</f>
        <v/>
      </c>
      <c r="L128" s="659"/>
      <c r="M128" s="659"/>
      <c r="N128" s="146"/>
    </row>
    <row r="129" spans="1:14" ht="15" customHeight="1" x14ac:dyDescent="0.2">
      <c r="A129" s="5"/>
      <c r="B129" s="639" t="s">
        <v>251</v>
      </c>
      <c r="C129" s="640"/>
      <c r="D129" s="641"/>
      <c r="E129" s="642"/>
      <c r="F129" s="642"/>
      <c r="G129" s="643"/>
      <c r="H129" s="54">
        <v>0</v>
      </c>
      <c r="I129" s="54">
        <v>0</v>
      </c>
      <c r="J129" s="192">
        <v>0</v>
      </c>
      <c r="K129" s="218"/>
      <c r="L129" s="218"/>
      <c r="M129" s="213"/>
      <c r="N129" s="146"/>
    </row>
    <row r="130" spans="1:14" ht="22.5" customHeight="1" thickBot="1" x14ac:dyDescent="0.25">
      <c r="A130" s="5"/>
      <c r="B130" s="623" t="s">
        <v>252</v>
      </c>
      <c r="C130" s="624"/>
      <c r="D130" s="624"/>
      <c r="E130" s="625" t="s">
        <v>78</v>
      </c>
      <c r="F130" s="625"/>
      <c r="G130" s="626"/>
      <c r="H130" s="55">
        <v>0</v>
      </c>
      <c r="I130" s="55">
        <v>0</v>
      </c>
      <c r="J130" s="193">
        <v>0</v>
      </c>
      <c r="K130" s="218"/>
      <c r="L130" s="218"/>
      <c r="M130" s="213"/>
      <c r="N130" s="146"/>
    </row>
    <row r="131" spans="1:14" ht="15" customHeight="1" x14ac:dyDescent="0.2">
      <c r="A131" s="5"/>
      <c r="B131" s="644" t="s">
        <v>253</v>
      </c>
      <c r="C131" s="645"/>
      <c r="D131" s="646"/>
      <c r="E131" s="647"/>
      <c r="F131" s="648"/>
      <c r="G131" s="648"/>
      <c r="H131" s="181">
        <f>SUM(H132:H134)</f>
        <v>0</v>
      </c>
      <c r="I131" s="181">
        <f>SUM(I132:I134)</f>
        <v>0</v>
      </c>
      <c r="J131" s="210">
        <f>SUM(J132:J134)</f>
        <v>0</v>
      </c>
      <c r="K131" s="216"/>
      <c r="L131" s="216"/>
      <c r="M131" s="213"/>
      <c r="N131" s="146"/>
    </row>
    <row r="132" spans="1:14" ht="15" customHeight="1" x14ac:dyDescent="0.2">
      <c r="A132" s="5"/>
      <c r="B132" s="649" t="s">
        <v>254</v>
      </c>
      <c r="C132" s="650"/>
      <c r="D132" s="650"/>
      <c r="E132" s="650"/>
      <c r="F132" s="650"/>
      <c r="G132" s="651"/>
      <c r="H132" s="54">
        <v>0</v>
      </c>
      <c r="I132" s="54">
        <v>0</v>
      </c>
      <c r="J132" s="192">
        <v>0</v>
      </c>
      <c r="K132" s="218"/>
      <c r="L132" s="218"/>
      <c r="M132" s="213"/>
      <c r="N132" s="146"/>
    </row>
    <row r="133" spans="1:14" ht="15" customHeight="1" x14ac:dyDescent="0.2">
      <c r="A133" s="5"/>
      <c r="B133" s="649" t="s">
        <v>255</v>
      </c>
      <c r="C133" s="650"/>
      <c r="D133" s="650"/>
      <c r="E133" s="650"/>
      <c r="F133" s="650"/>
      <c r="G133" s="651"/>
      <c r="H133" s="54">
        <v>0</v>
      </c>
      <c r="I133" s="54">
        <v>0</v>
      </c>
      <c r="J133" s="192">
        <v>0</v>
      </c>
      <c r="K133" s="218"/>
      <c r="L133" s="218"/>
      <c r="M133" s="213"/>
      <c r="N133" s="146"/>
    </row>
    <row r="134" spans="1:14" ht="15" customHeight="1" thickBot="1" x14ac:dyDescent="0.25">
      <c r="A134" s="5"/>
      <c r="B134" s="652" t="s">
        <v>256</v>
      </c>
      <c r="C134" s="653"/>
      <c r="D134" s="653"/>
      <c r="E134" s="653"/>
      <c r="F134" s="653"/>
      <c r="G134" s="654"/>
      <c r="H134" s="55">
        <v>0</v>
      </c>
      <c r="I134" s="55">
        <v>0</v>
      </c>
      <c r="J134" s="193">
        <v>0</v>
      </c>
      <c r="K134" s="218"/>
      <c r="L134" s="218"/>
      <c r="M134" s="218"/>
      <c r="N134" s="146"/>
    </row>
    <row r="135" spans="1:14" ht="15" customHeight="1" thickBot="1" x14ac:dyDescent="0.25">
      <c r="A135" s="5"/>
      <c r="B135" s="617" t="s">
        <v>257</v>
      </c>
      <c r="C135" s="618"/>
      <c r="D135" s="618"/>
      <c r="E135" s="618"/>
      <c r="F135" s="618"/>
      <c r="G135" s="619"/>
      <c r="H135" s="182">
        <f>H127+H128+H131</f>
        <v>0</v>
      </c>
      <c r="I135" s="182">
        <f>I127+I128+I131</f>
        <v>0</v>
      </c>
      <c r="J135" s="206">
        <f>J127+J128+J131</f>
        <v>0</v>
      </c>
      <c r="K135" s="218"/>
      <c r="L135" s="218"/>
      <c r="M135" s="213"/>
      <c r="N135" s="146"/>
    </row>
    <row r="136" spans="1:14" ht="15" customHeight="1" x14ac:dyDescent="0.2">
      <c r="A136" s="5"/>
      <c r="B136" s="620" t="s">
        <v>258</v>
      </c>
      <c r="C136" s="621"/>
      <c r="D136" s="621"/>
      <c r="E136" s="621" t="s">
        <v>77</v>
      </c>
      <c r="F136" s="621"/>
      <c r="G136" s="622"/>
      <c r="H136" s="183">
        <v>0</v>
      </c>
      <c r="I136" s="183">
        <v>0</v>
      </c>
      <c r="J136" s="211">
        <v>0</v>
      </c>
      <c r="K136" s="218"/>
      <c r="L136" s="218"/>
      <c r="M136" s="213"/>
      <c r="N136" s="146"/>
    </row>
    <row r="137" spans="1:14" ht="50.1" customHeight="1" thickBot="1" x14ac:dyDescent="0.25">
      <c r="A137" s="5"/>
      <c r="B137" s="623" t="s">
        <v>259</v>
      </c>
      <c r="C137" s="624"/>
      <c r="D137" s="624"/>
      <c r="E137" s="625" t="s">
        <v>179</v>
      </c>
      <c r="F137" s="625"/>
      <c r="G137" s="626"/>
      <c r="H137" s="55">
        <v>0</v>
      </c>
      <c r="I137" s="55">
        <v>0</v>
      </c>
      <c r="J137" s="193">
        <v>0</v>
      </c>
      <c r="K137" s="218"/>
      <c r="L137" s="218"/>
      <c r="M137" s="213"/>
      <c r="N137" s="146"/>
    </row>
    <row r="138" spans="1:14" ht="15" customHeight="1" thickBot="1" x14ac:dyDescent="0.25">
      <c r="A138" s="5"/>
      <c r="B138" s="627" t="s">
        <v>260</v>
      </c>
      <c r="C138" s="628"/>
      <c r="D138" s="628"/>
      <c r="E138" s="628"/>
      <c r="F138" s="628"/>
      <c r="G138" s="629"/>
      <c r="H138" s="182">
        <f>ROUND(H135+H136+H137,2)</f>
        <v>0</v>
      </c>
      <c r="I138" s="182">
        <f>ROUND(I135+I136+I137,2)</f>
        <v>0</v>
      </c>
      <c r="J138" s="206">
        <f>ROUND(J135+J136+J137,2)</f>
        <v>0</v>
      </c>
      <c r="K138" s="216"/>
      <c r="L138" s="216"/>
      <c r="M138" s="213"/>
      <c r="N138" s="146"/>
    </row>
    <row r="139" spans="1:14" ht="15" customHeight="1" x14ac:dyDescent="0.25">
      <c r="B139" s="184" t="str">
        <f>IF(H119&lt;&gt;H138,"Achtung: Ausgaben ≠ Einnahmen!!!",IF(I119&lt;&gt;I138,"Achtung: Ausgaben ≠ Einnahmen!!!",IF(J119&lt;&gt;J138,"Achtung: Ausgaben ≠ Einnahmen!!!","")))</f>
        <v/>
      </c>
      <c r="C139" s="147"/>
      <c r="D139" s="147"/>
      <c r="E139" s="147"/>
      <c r="F139" s="147"/>
      <c r="G139" s="147"/>
      <c r="H139" s="147"/>
      <c r="I139" s="185"/>
      <c r="J139" s="185"/>
      <c r="K139" s="148"/>
      <c r="L139" s="148"/>
      <c r="M139" s="147"/>
      <c r="N139" s="147"/>
    </row>
    <row r="140" spans="1:14" ht="15" customHeight="1" x14ac:dyDescent="0.2">
      <c r="K140" s="148"/>
      <c r="L140" s="148"/>
      <c r="M140" s="147"/>
      <c r="N140" s="147"/>
    </row>
    <row r="141" spans="1:14" ht="15" customHeight="1" x14ac:dyDescent="0.2">
      <c r="K141" s="148"/>
      <c r="L141" s="148"/>
      <c r="M141" s="147"/>
      <c r="N141" s="147"/>
    </row>
    <row r="142" spans="1:14" ht="15" customHeight="1" x14ac:dyDescent="0.2">
      <c r="K142" s="148"/>
      <c r="L142" s="148"/>
      <c r="M142" s="147"/>
      <c r="N142" s="147"/>
    </row>
    <row r="143" spans="1:14" ht="15" customHeight="1" x14ac:dyDescent="0.2">
      <c r="K143" s="148"/>
      <c r="L143" s="148"/>
      <c r="M143" s="147"/>
      <c r="N143" s="147"/>
    </row>
    <row r="144" spans="1:14" ht="15" customHeight="1" x14ac:dyDescent="0.2">
      <c r="K144" s="147"/>
      <c r="L144" s="147"/>
      <c r="M144" s="147"/>
      <c r="N144" s="147"/>
    </row>
  </sheetData>
  <sheetProtection algorithmName="SHA-512" hashValue="vmkn2j0JXA4tC1rfSpqE3a4jb6Zu38sLyFyMd3sAlniHqJW6N7sy5+7fGTOJk0Xn8Mmv64Ga/PzArlmtYBLjBQ==" saltValue="DbAMUDjo8f99nGnvk2kr8A==" spinCount="100000" sheet="1" objects="1" scenarios="1" selectLockedCells="1"/>
  <dataConsolidate/>
  <mergeCells count="119">
    <mergeCell ref="B118:D118"/>
    <mergeCell ref="E118:G118"/>
    <mergeCell ref="B128:D128"/>
    <mergeCell ref="E128:G128"/>
    <mergeCell ref="B127:G127"/>
    <mergeCell ref="E115:G115"/>
    <mergeCell ref="E116:G116"/>
    <mergeCell ref="B110:D110"/>
    <mergeCell ref="E110:G110"/>
    <mergeCell ref="B111:D111"/>
    <mergeCell ref="E111:G111"/>
    <mergeCell ref="B112:D112"/>
    <mergeCell ref="E112:G112"/>
    <mergeCell ref="B113:D113"/>
    <mergeCell ref="E113:G113"/>
    <mergeCell ref="B114:D114"/>
    <mergeCell ref="E114:G114"/>
    <mergeCell ref="B115:D115"/>
    <mergeCell ref="B125:D126"/>
    <mergeCell ref="E125:E126"/>
    <mergeCell ref="G125:G126"/>
    <mergeCell ref="F125:F126"/>
    <mergeCell ref="E98:G98"/>
    <mergeCell ref="E99:G99"/>
    <mergeCell ref="E100:G100"/>
    <mergeCell ref="E101:G101"/>
    <mergeCell ref="B105:D105"/>
    <mergeCell ref="B106:D106"/>
    <mergeCell ref="E84:G84"/>
    <mergeCell ref="E85:G85"/>
    <mergeCell ref="E86:G86"/>
    <mergeCell ref="E87:G87"/>
    <mergeCell ref="E89:G89"/>
    <mergeCell ref="E90:G90"/>
    <mergeCell ref="E95:G95"/>
    <mergeCell ref="E96:G96"/>
    <mergeCell ref="B100:D100"/>
    <mergeCell ref="B101:D101"/>
    <mergeCell ref="B102:D102"/>
    <mergeCell ref="E102:G102"/>
    <mergeCell ref="E103:G103"/>
    <mergeCell ref="E104:G104"/>
    <mergeCell ref="E105:G105"/>
    <mergeCell ref="B69:C69"/>
    <mergeCell ref="D69:J69"/>
    <mergeCell ref="J24:M25"/>
    <mergeCell ref="B86:D86"/>
    <mergeCell ref="B87:D87"/>
    <mergeCell ref="B89:D89"/>
    <mergeCell ref="B73:D74"/>
    <mergeCell ref="B75:D76"/>
    <mergeCell ref="E75:G75"/>
    <mergeCell ref="E76:G76"/>
    <mergeCell ref="B79:C79"/>
    <mergeCell ref="E79:F79"/>
    <mergeCell ref="B80:G80"/>
    <mergeCell ref="B81:G81"/>
    <mergeCell ref="B77:F77"/>
    <mergeCell ref="B78:F78"/>
    <mergeCell ref="B1:M6"/>
    <mergeCell ref="B8:M9"/>
    <mergeCell ref="B10:M12"/>
    <mergeCell ref="B14:C17"/>
    <mergeCell ref="D14:M17"/>
    <mergeCell ref="D18:G19"/>
    <mergeCell ref="D20:M23"/>
    <mergeCell ref="H18:M19"/>
    <mergeCell ref="D26:M33"/>
    <mergeCell ref="B20:C23"/>
    <mergeCell ref="B18:C19"/>
    <mergeCell ref="B26:C33"/>
    <mergeCell ref="B24:I25"/>
    <mergeCell ref="K128:M128"/>
    <mergeCell ref="B82:G82"/>
    <mergeCell ref="B83:G83"/>
    <mergeCell ref="B84:D85"/>
    <mergeCell ref="B107:D107"/>
    <mergeCell ref="E107:G107"/>
    <mergeCell ref="B108:D108"/>
    <mergeCell ref="E108:G108"/>
    <mergeCell ref="B109:D109"/>
    <mergeCell ref="E109:G109"/>
    <mergeCell ref="B103:D103"/>
    <mergeCell ref="B104:D104"/>
    <mergeCell ref="B95:D95"/>
    <mergeCell ref="B96:D96"/>
    <mergeCell ref="B98:D98"/>
    <mergeCell ref="B99:D99"/>
    <mergeCell ref="B90:D90"/>
    <mergeCell ref="B91:D91"/>
    <mergeCell ref="B92:D92"/>
    <mergeCell ref="B94:D94"/>
    <mergeCell ref="E91:G91"/>
    <mergeCell ref="E92:G92"/>
    <mergeCell ref="E94:G94"/>
    <mergeCell ref="E106:G106"/>
    <mergeCell ref="B135:G135"/>
    <mergeCell ref="B136:D136"/>
    <mergeCell ref="E136:G136"/>
    <mergeCell ref="B137:D137"/>
    <mergeCell ref="E137:G137"/>
    <mergeCell ref="B138:G138"/>
    <mergeCell ref="B120:J120"/>
    <mergeCell ref="B71:J71"/>
    <mergeCell ref="D121:J121"/>
    <mergeCell ref="B123:J123"/>
    <mergeCell ref="B129:D129"/>
    <mergeCell ref="E129:G129"/>
    <mergeCell ref="B130:D130"/>
    <mergeCell ref="E130:G130"/>
    <mergeCell ref="B131:D131"/>
    <mergeCell ref="E131:G131"/>
    <mergeCell ref="B132:G132"/>
    <mergeCell ref="B133:G133"/>
    <mergeCell ref="B134:G134"/>
    <mergeCell ref="B117:D117"/>
    <mergeCell ref="E117:G117"/>
    <mergeCell ref="B119:G119"/>
    <mergeCell ref="B121:C121"/>
  </mergeCells>
  <dataValidations count="1">
    <dataValidation type="list" allowBlank="1" showInputMessage="1" showErrorMessage="1" sqref="D18:G19">
      <formula1>"SR I = Teilraum Innere Stadt,SR II = Teilraum Hallescher Norden,SR III = Teilraum Hallescher Osten,SR IV = Teilraum Hallescher Süden,SR V = Teilraum Hallescher Westen,SRÜ = sozialraumübergreifend = Stadtweite Angebote"</formula1>
    </dataValidation>
  </dataValidations>
  <pageMargins left="0.70866141732283472" right="0.70866141732283472" top="0.78740157480314965" bottom="0.78740157480314965" header="0.31496062992125984" footer="0.31496062992125984"/>
  <pageSetup paperSize="9" scale="66" orientation="portrait" r:id="rId1"/>
  <headerFooter>
    <oddHeader>&amp;C&amp;"Arial,Standard"&amp;A</oddHeader>
    <oddFooter>&amp;C&amp;"Arial,Standard"Seite &amp;P von &amp;N</oddFooter>
  </headerFooter>
  <rowBreaks count="2" manualBreakCount="2">
    <brk id="68" max="13" man="1"/>
    <brk id="120" max="13"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45"/>
  <sheetViews>
    <sheetView showGridLines="0" showRowColHeaders="0" view="pageBreakPreview" zoomScaleNormal="100" zoomScaleSheetLayoutView="100" workbookViewId="0">
      <selection activeCell="D14" sqref="D14:M17"/>
    </sheetView>
  </sheetViews>
  <sheetFormatPr baseColWidth="10" defaultColWidth="11.42578125" defaultRowHeight="15" customHeight="1" x14ac:dyDescent="0.2"/>
  <cols>
    <col min="1" max="1" width="2.5703125" style="1" customWidth="1"/>
    <col min="2" max="10" width="11.42578125" style="1"/>
    <col min="11" max="13" width="8" style="1" customWidth="1"/>
    <col min="14" max="14" width="2.5703125" style="1" customWidth="1"/>
    <col min="15" max="16384" width="11.42578125" style="1"/>
  </cols>
  <sheetData>
    <row r="1" spans="1:13" ht="15" customHeight="1" x14ac:dyDescent="0.2">
      <c r="A1" s="5"/>
      <c r="B1" s="310"/>
      <c r="C1" s="310"/>
      <c r="D1" s="310"/>
      <c r="E1" s="310"/>
      <c r="F1" s="310"/>
      <c r="G1" s="310"/>
      <c r="H1" s="310"/>
      <c r="I1" s="310"/>
      <c r="J1" s="310"/>
      <c r="K1" s="310"/>
      <c r="L1" s="310"/>
      <c r="M1" s="310"/>
    </row>
    <row r="2" spans="1:13" ht="15" customHeight="1" x14ac:dyDescent="0.2">
      <c r="A2" s="5"/>
      <c r="B2" s="310"/>
      <c r="C2" s="310"/>
      <c r="D2" s="310"/>
      <c r="E2" s="310"/>
      <c r="F2" s="310"/>
      <c r="G2" s="310"/>
      <c r="H2" s="310"/>
      <c r="I2" s="310"/>
      <c r="J2" s="310"/>
      <c r="K2" s="310"/>
      <c r="L2" s="310"/>
      <c r="M2" s="310"/>
    </row>
    <row r="3" spans="1:13" ht="15" customHeight="1" x14ac:dyDescent="0.2">
      <c r="A3" s="5"/>
      <c r="B3" s="310"/>
      <c r="C3" s="310"/>
      <c r="D3" s="310"/>
      <c r="E3" s="310"/>
      <c r="F3" s="310"/>
      <c r="G3" s="310"/>
      <c r="H3" s="310"/>
      <c r="I3" s="310"/>
      <c r="J3" s="310"/>
      <c r="K3" s="310"/>
      <c r="L3" s="310"/>
      <c r="M3" s="310"/>
    </row>
    <row r="4" spans="1:13" ht="15" customHeight="1" x14ac:dyDescent="0.2">
      <c r="A4" s="5"/>
      <c r="B4" s="310"/>
      <c r="C4" s="310"/>
      <c r="D4" s="310"/>
      <c r="E4" s="310"/>
      <c r="F4" s="310"/>
      <c r="G4" s="310"/>
      <c r="H4" s="310"/>
      <c r="I4" s="310"/>
      <c r="J4" s="310"/>
      <c r="K4" s="310"/>
      <c r="L4" s="310"/>
      <c r="M4" s="310"/>
    </row>
    <row r="5" spans="1:13" ht="15" customHeight="1" x14ac:dyDescent="0.2">
      <c r="A5" s="5"/>
      <c r="B5" s="310"/>
      <c r="C5" s="310"/>
      <c r="D5" s="310"/>
      <c r="E5" s="310"/>
      <c r="F5" s="310"/>
      <c r="G5" s="310"/>
      <c r="H5" s="310"/>
      <c r="I5" s="310"/>
      <c r="J5" s="310"/>
      <c r="K5" s="310"/>
      <c r="L5" s="310"/>
      <c r="M5" s="310"/>
    </row>
    <row r="6" spans="1:13" ht="15" customHeight="1" x14ac:dyDescent="0.2">
      <c r="A6" s="5"/>
      <c r="B6" s="310"/>
      <c r="C6" s="310"/>
      <c r="D6" s="310"/>
      <c r="E6" s="310"/>
      <c r="F6" s="310"/>
      <c r="G6" s="310"/>
      <c r="H6" s="310"/>
      <c r="I6" s="310"/>
      <c r="J6" s="310"/>
      <c r="K6" s="310"/>
      <c r="L6" s="310"/>
      <c r="M6" s="310"/>
    </row>
    <row r="7" spans="1:13" ht="15" customHeight="1" thickBot="1" x14ac:dyDescent="0.25">
      <c r="A7" s="5"/>
      <c r="B7" s="5"/>
      <c r="C7" s="5"/>
      <c r="D7" s="5"/>
      <c r="E7" s="5"/>
      <c r="F7" s="5"/>
      <c r="G7" s="5"/>
      <c r="H7" s="5"/>
      <c r="I7" s="5"/>
      <c r="J7" s="5"/>
      <c r="K7" s="5"/>
      <c r="L7" s="5"/>
      <c r="M7" s="5"/>
    </row>
    <row r="8" spans="1:13" ht="15" customHeight="1" x14ac:dyDescent="0.2">
      <c r="A8" s="5"/>
      <c r="B8" s="682" t="s">
        <v>111</v>
      </c>
      <c r="C8" s="683"/>
      <c r="D8" s="683"/>
      <c r="E8" s="683"/>
      <c r="F8" s="683"/>
      <c r="G8" s="683"/>
      <c r="H8" s="683"/>
      <c r="I8" s="683"/>
      <c r="J8" s="683"/>
      <c r="K8" s="684"/>
      <c r="L8" s="684"/>
      <c r="M8" s="685"/>
    </row>
    <row r="9" spans="1:13" ht="15" customHeight="1" x14ac:dyDescent="0.2">
      <c r="A9" s="5"/>
      <c r="B9" s="686"/>
      <c r="C9" s="687"/>
      <c r="D9" s="687"/>
      <c r="E9" s="687"/>
      <c r="F9" s="687"/>
      <c r="G9" s="687"/>
      <c r="H9" s="687"/>
      <c r="I9" s="687"/>
      <c r="J9" s="687"/>
      <c r="K9" s="688"/>
      <c r="L9" s="688"/>
      <c r="M9" s="689"/>
    </row>
    <row r="10" spans="1:13" ht="15" customHeight="1" x14ac:dyDescent="0.2">
      <c r="A10" s="5"/>
      <c r="B10" s="690" t="s">
        <v>270</v>
      </c>
      <c r="C10" s="691"/>
      <c r="D10" s="691"/>
      <c r="E10" s="691"/>
      <c r="F10" s="691"/>
      <c r="G10" s="691"/>
      <c r="H10" s="691"/>
      <c r="I10" s="691"/>
      <c r="J10" s="691"/>
      <c r="K10" s="691"/>
      <c r="L10" s="691"/>
      <c r="M10" s="692"/>
    </row>
    <row r="11" spans="1:13" ht="15" customHeight="1" x14ac:dyDescent="0.2">
      <c r="A11" s="5"/>
      <c r="B11" s="693"/>
      <c r="C11" s="694"/>
      <c r="D11" s="694"/>
      <c r="E11" s="694"/>
      <c r="F11" s="694"/>
      <c r="G11" s="694"/>
      <c r="H11" s="694"/>
      <c r="I11" s="694"/>
      <c r="J11" s="694"/>
      <c r="K11" s="694"/>
      <c r="L11" s="694"/>
      <c r="M11" s="695"/>
    </row>
    <row r="12" spans="1:13" ht="15" customHeight="1" thickBot="1" x14ac:dyDescent="0.25">
      <c r="A12" s="5"/>
      <c r="B12" s="696"/>
      <c r="C12" s="697"/>
      <c r="D12" s="697"/>
      <c r="E12" s="697"/>
      <c r="F12" s="697"/>
      <c r="G12" s="697"/>
      <c r="H12" s="697"/>
      <c r="I12" s="697"/>
      <c r="J12" s="697"/>
      <c r="K12" s="697"/>
      <c r="L12" s="697"/>
      <c r="M12" s="698"/>
    </row>
    <row r="13" spans="1:13" ht="15" customHeight="1" thickBot="1" x14ac:dyDescent="0.25">
      <c r="A13" s="5"/>
      <c r="B13" s="5"/>
      <c r="C13" s="5"/>
      <c r="D13" s="5"/>
      <c r="E13" s="5"/>
      <c r="F13" s="5"/>
      <c r="G13" s="5"/>
      <c r="H13" s="5"/>
      <c r="I13" s="5"/>
      <c r="J13" s="5"/>
      <c r="K13" s="5"/>
      <c r="L13" s="5"/>
      <c r="M13" s="5"/>
    </row>
    <row r="14" spans="1:13" ht="15" customHeight="1" x14ac:dyDescent="0.2">
      <c r="A14" s="5"/>
      <c r="B14" s="699" t="s">
        <v>121</v>
      </c>
      <c r="C14" s="700"/>
      <c r="D14" s="705" t="s">
        <v>58</v>
      </c>
      <c r="E14" s="706"/>
      <c r="F14" s="706"/>
      <c r="G14" s="706"/>
      <c r="H14" s="706"/>
      <c r="I14" s="706"/>
      <c r="J14" s="706"/>
      <c r="K14" s="706"/>
      <c r="L14" s="706"/>
      <c r="M14" s="707"/>
    </row>
    <row r="15" spans="1:13" ht="15" customHeight="1" x14ac:dyDescent="0.2">
      <c r="A15" s="5"/>
      <c r="B15" s="701"/>
      <c r="C15" s="702"/>
      <c r="D15" s="708"/>
      <c r="E15" s="709"/>
      <c r="F15" s="709"/>
      <c r="G15" s="709"/>
      <c r="H15" s="709"/>
      <c r="I15" s="709"/>
      <c r="J15" s="709"/>
      <c r="K15" s="709"/>
      <c r="L15" s="709"/>
      <c r="M15" s="710"/>
    </row>
    <row r="16" spans="1:13" ht="15" customHeight="1" x14ac:dyDescent="0.2">
      <c r="A16" s="5"/>
      <c r="B16" s="701"/>
      <c r="C16" s="702"/>
      <c r="D16" s="708"/>
      <c r="E16" s="709"/>
      <c r="F16" s="709"/>
      <c r="G16" s="709"/>
      <c r="H16" s="709"/>
      <c r="I16" s="709"/>
      <c r="J16" s="709"/>
      <c r="K16" s="709"/>
      <c r="L16" s="709"/>
      <c r="M16" s="710"/>
    </row>
    <row r="17" spans="1:13" ht="15" customHeight="1" x14ac:dyDescent="0.2">
      <c r="A17" s="5"/>
      <c r="B17" s="703"/>
      <c r="C17" s="704"/>
      <c r="D17" s="711"/>
      <c r="E17" s="712"/>
      <c r="F17" s="712"/>
      <c r="G17" s="712"/>
      <c r="H17" s="712"/>
      <c r="I17" s="712"/>
      <c r="J17" s="712"/>
      <c r="K17" s="712"/>
      <c r="L17" s="712"/>
      <c r="M17" s="713"/>
    </row>
    <row r="18" spans="1:13" ht="15" customHeight="1" x14ac:dyDescent="0.2">
      <c r="A18" s="5"/>
      <c r="B18" s="733" t="s">
        <v>63</v>
      </c>
      <c r="C18" s="734"/>
      <c r="D18" s="714"/>
      <c r="E18" s="715"/>
      <c r="F18" s="715"/>
      <c r="G18" s="716"/>
      <c r="H18" s="723"/>
      <c r="I18" s="723"/>
      <c r="J18" s="723"/>
      <c r="K18" s="724"/>
      <c r="L18" s="724"/>
      <c r="M18" s="725"/>
    </row>
    <row r="19" spans="1:13" ht="15" customHeight="1" x14ac:dyDescent="0.2">
      <c r="A19" s="5"/>
      <c r="B19" s="703"/>
      <c r="C19" s="704"/>
      <c r="D19" s="717"/>
      <c r="E19" s="718"/>
      <c r="F19" s="718"/>
      <c r="G19" s="719"/>
      <c r="H19" s="723"/>
      <c r="I19" s="723"/>
      <c r="J19" s="723"/>
      <c r="K19" s="724"/>
      <c r="L19" s="724"/>
      <c r="M19" s="725"/>
    </row>
    <row r="20" spans="1:13" ht="15" customHeight="1" x14ac:dyDescent="0.2">
      <c r="A20" s="5"/>
      <c r="B20" s="729" t="s">
        <v>64</v>
      </c>
      <c r="C20" s="370"/>
      <c r="D20" s="720"/>
      <c r="E20" s="721"/>
      <c r="F20" s="721"/>
      <c r="G20" s="721"/>
      <c r="H20" s="721"/>
      <c r="I20" s="721"/>
      <c r="J20" s="721"/>
      <c r="K20" s="721"/>
      <c r="L20" s="721"/>
      <c r="M20" s="722"/>
    </row>
    <row r="21" spans="1:13" ht="15" customHeight="1" x14ac:dyDescent="0.2">
      <c r="A21" s="5"/>
      <c r="B21" s="730"/>
      <c r="C21" s="731"/>
      <c r="D21" s="708"/>
      <c r="E21" s="709"/>
      <c r="F21" s="709"/>
      <c r="G21" s="709"/>
      <c r="H21" s="709"/>
      <c r="I21" s="709"/>
      <c r="J21" s="709"/>
      <c r="K21" s="709"/>
      <c r="L21" s="709"/>
      <c r="M21" s="710"/>
    </row>
    <row r="22" spans="1:13" ht="15" customHeight="1" x14ac:dyDescent="0.2">
      <c r="A22" s="5"/>
      <c r="B22" s="730"/>
      <c r="C22" s="731"/>
      <c r="D22" s="708"/>
      <c r="E22" s="709"/>
      <c r="F22" s="709"/>
      <c r="G22" s="709"/>
      <c r="H22" s="709"/>
      <c r="I22" s="709"/>
      <c r="J22" s="709"/>
      <c r="K22" s="709"/>
      <c r="L22" s="709"/>
      <c r="M22" s="710"/>
    </row>
    <row r="23" spans="1:13" ht="15" customHeight="1" x14ac:dyDescent="0.2">
      <c r="A23" s="5"/>
      <c r="B23" s="732"/>
      <c r="C23" s="373"/>
      <c r="D23" s="711"/>
      <c r="E23" s="712"/>
      <c r="F23" s="712"/>
      <c r="G23" s="712"/>
      <c r="H23" s="712"/>
      <c r="I23" s="712"/>
      <c r="J23" s="712"/>
      <c r="K23" s="712"/>
      <c r="L23" s="712"/>
      <c r="M23" s="713"/>
    </row>
    <row r="24" spans="1:13" ht="15" customHeight="1" x14ac:dyDescent="0.2">
      <c r="A24" s="5"/>
      <c r="B24" s="737" t="s">
        <v>122</v>
      </c>
      <c r="C24" s="738"/>
      <c r="D24" s="738"/>
      <c r="E24" s="738"/>
      <c r="F24" s="738"/>
      <c r="G24" s="738"/>
      <c r="H24" s="738"/>
      <c r="I24" s="739"/>
      <c r="J24" s="746">
        <f>G79</f>
        <v>0</v>
      </c>
      <c r="K24" s="747"/>
      <c r="L24" s="747"/>
      <c r="M24" s="748"/>
    </row>
    <row r="25" spans="1:13" ht="15" customHeight="1" x14ac:dyDescent="0.2">
      <c r="A25" s="5"/>
      <c r="B25" s="740"/>
      <c r="C25" s="741"/>
      <c r="D25" s="741"/>
      <c r="E25" s="741"/>
      <c r="F25" s="741"/>
      <c r="G25" s="741"/>
      <c r="H25" s="741"/>
      <c r="I25" s="742"/>
      <c r="J25" s="749"/>
      <c r="K25" s="750"/>
      <c r="L25" s="750"/>
      <c r="M25" s="748"/>
    </row>
    <row r="26" spans="1:13" ht="15" customHeight="1" x14ac:dyDescent="0.2">
      <c r="A26" s="5"/>
      <c r="B26" s="729" t="s">
        <v>65</v>
      </c>
      <c r="C26" s="370"/>
      <c r="D26" s="720"/>
      <c r="E26" s="721"/>
      <c r="F26" s="721"/>
      <c r="G26" s="721"/>
      <c r="H26" s="721"/>
      <c r="I26" s="721"/>
      <c r="J26" s="721"/>
      <c r="K26" s="721"/>
      <c r="L26" s="721"/>
      <c r="M26" s="722"/>
    </row>
    <row r="27" spans="1:13" ht="15" customHeight="1" x14ac:dyDescent="0.2">
      <c r="A27" s="5"/>
      <c r="B27" s="730"/>
      <c r="C27" s="731"/>
      <c r="D27" s="708"/>
      <c r="E27" s="709"/>
      <c r="F27" s="709"/>
      <c r="G27" s="709"/>
      <c r="H27" s="709"/>
      <c r="I27" s="709"/>
      <c r="J27" s="709"/>
      <c r="K27" s="709"/>
      <c r="L27" s="709"/>
      <c r="M27" s="710"/>
    </row>
    <row r="28" spans="1:13" ht="15" customHeight="1" x14ac:dyDescent="0.2">
      <c r="A28" s="5"/>
      <c r="B28" s="730"/>
      <c r="C28" s="731"/>
      <c r="D28" s="708"/>
      <c r="E28" s="709"/>
      <c r="F28" s="709"/>
      <c r="G28" s="709"/>
      <c r="H28" s="709"/>
      <c r="I28" s="709"/>
      <c r="J28" s="709"/>
      <c r="K28" s="709"/>
      <c r="L28" s="709"/>
      <c r="M28" s="710"/>
    </row>
    <row r="29" spans="1:13" ht="15" customHeight="1" x14ac:dyDescent="0.2">
      <c r="A29" s="5"/>
      <c r="B29" s="730"/>
      <c r="C29" s="731"/>
      <c r="D29" s="708"/>
      <c r="E29" s="709"/>
      <c r="F29" s="709"/>
      <c r="G29" s="709"/>
      <c r="H29" s="709"/>
      <c r="I29" s="709"/>
      <c r="J29" s="709"/>
      <c r="K29" s="709"/>
      <c r="L29" s="709"/>
      <c r="M29" s="710"/>
    </row>
    <row r="30" spans="1:13" ht="15" customHeight="1" x14ac:dyDescent="0.2">
      <c r="A30" s="5"/>
      <c r="B30" s="730"/>
      <c r="C30" s="731"/>
      <c r="D30" s="708"/>
      <c r="E30" s="709"/>
      <c r="F30" s="709"/>
      <c r="G30" s="709"/>
      <c r="H30" s="709"/>
      <c r="I30" s="709"/>
      <c r="J30" s="709"/>
      <c r="K30" s="709"/>
      <c r="L30" s="709"/>
      <c r="M30" s="710"/>
    </row>
    <row r="31" spans="1:13" ht="15" customHeight="1" x14ac:dyDescent="0.2">
      <c r="A31" s="5"/>
      <c r="B31" s="730"/>
      <c r="C31" s="731"/>
      <c r="D31" s="708"/>
      <c r="E31" s="709"/>
      <c r="F31" s="709"/>
      <c r="G31" s="709"/>
      <c r="H31" s="709"/>
      <c r="I31" s="709"/>
      <c r="J31" s="709"/>
      <c r="K31" s="709"/>
      <c r="L31" s="709"/>
      <c r="M31" s="710"/>
    </row>
    <row r="32" spans="1:13" ht="15" customHeight="1" x14ac:dyDescent="0.2">
      <c r="A32" s="5"/>
      <c r="B32" s="730"/>
      <c r="C32" s="731"/>
      <c r="D32" s="708"/>
      <c r="E32" s="709"/>
      <c r="F32" s="709"/>
      <c r="G32" s="709"/>
      <c r="H32" s="709"/>
      <c r="I32" s="709"/>
      <c r="J32" s="709"/>
      <c r="K32" s="709"/>
      <c r="L32" s="709"/>
      <c r="M32" s="710"/>
    </row>
    <row r="33" spans="1:13" ht="15" customHeight="1" thickBot="1" x14ac:dyDescent="0.25">
      <c r="A33" s="5"/>
      <c r="B33" s="735"/>
      <c r="C33" s="736"/>
      <c r="D33" s="726"/>
      <c r="E33" s="727"/>
      <c r="F33" s="727"/>
      <c r="G33" s="727"/>
      <c r="H33" s="727"/>
      <c r="I33" s="727"/>
      <c r="J33" s="727"/>
      <c r="K33" s="727"/>
      <c r="L33" s="727"/>
      <c r="M33" s="728"/>
    </row>
    <row r="34" spans="1:13" ht="15" customHeight="1" x14ac:dyDescent="0.2">
      <c r="A34" s="5"/>
      <c r="B34" s="5"/>
      <c r="C34" s="5"/>
      <c r="D34" s="5"/>
      <c r="E34" s="5"/>
      <c r="F34" s="5"/>
      <c r="G34" s="5"/>
      <c r="H34" s="5"/>
      <c r="I34" s="5"/>
      <c r="J34" s="5"/>
      <c r="K34" s="5"/>
      <c r="L34" s="5"/>
      <c r="M34" s="5"/>
    </row>
    <row r="35" spans="1:13" ht="15" customHeight="1" x14ac:dyDescent="0.2">
      <c r="A35" s="5"/>
      <c r="B35" s="5"/>
      <c r="C35" s="5"/>
      <c r="D35" s="5"/>
      <c r="E35" s="5"/>
      <c r="F35" s="5"/>
      <c r="G35" s="5"/>
      <c r="H35" s="5"/>
      <c r="I35" s="5"/>
      <c r="J35" s="5"/>
      <c r="K35" s="5"/>
      <c r="L35" s="5"/>
      <c r="M35" s="5"/>
    </row>
    <row r="36" spans="1:13" ht="15" customHeight="1" x14ac:dyDescent="0.2">
      <c r="A36" s="5"/>
      <c r="B36" s="5"/>
      <c r="C36" s="5"/>
      <c r="D36" s="5"/>
      <c r="E36" s="5"/>
      <c r="F36" s="5"/>
      <c r="G36" s="5"/>
      <c r="H36" s="5"/>
      <c r="I36" s="5"/>
      <c r="J36" s="5"/>
      <c r="K36" s="5"/>
      <c r="L36" s="5"/>
      <c r="M36" s="5"/>
    </row>
    <row r="37" spans="1:13" ht="15" customHeight="1" x14ac:dyDescent="0.2">
      <c r="A37" s="5"/>
      <c r="B37" s="5"/>
      <c r="C37" s="5"/>
      <c r="D37" s="5"/>
      <c r="E37" s="5"/>
      <c r="F37" s="5"/>
      <c r="G37" s="5"/>
      <c r="H37" s="5"/>
      <c r="I37" s="5"/>
      <c r="J37" s="5"/>
      <c r="K37" s="5"/>
      <c r="L37" s="5"/>
      <c r="M37" s="5"/>
    </row>
    <row r="38" spans="1:13" ht="15" customHeight="1" x14ac:dyDescent="0.2">
      <c r="A38" s="5"/>
      <c r="B38" s="5"/>
      <c r="C38" s="5"/>
      <c r="D38" s="5"/>
      <c r="E38" s="5"/>
      <c r="F38" s="5"/>
      <c r="G38" s="5"/>
      <c r="H38" s="5"/>
      <c r="I38" s="5"/>
      <c r="J38" s="5"/>
      <c r="K38" s="5"/>
      <c r="L38" s="5"/>
      <c r="M38" s="5"/>
    </row>
    <row r="39" spans="1:13" ht="15" customHeight="1" x14ac:dyDescent="0.2">
      <c r="A39" s="5"/>
      <c r="B39" s="5"/>
      <c r="C39" s="5"/>
      <c r="D39" s="5"/>
      <c r="E39" s="5"/>
      <c r="F39" s="5"/>
      <c r="G39" s="5"/>
      <c r="H39" s="5"/>
      <c r="I39" s="5"/>
      <c r="J39" s="5"/>
      <c r="K39" s="5"/>
      <c r="L39" s="5"/>
      <c r="M39" s="5"/>
    </row>
    <row r="40" spans="1:13" ht="15" customHeight="1" x14ac:dyDescent="0.2">
      <c r="A40" s="5"/>
      <c r="B40" s="5"/>
      <c r="C40" s="5"/>
      <c r="D40" s="5"/>
      <c r="E40" s="5"/>
      <c r="F40" s="5"/>
      <c r="G40" s="5"/>
      <c r="H40" s="5"/>
      <c r="I40" s="5"/>
      <c r="J40" s="5"/>
      <c r="K40" s="5"/>
      <c r="L40" s="5"/>
      <c r="M40" s="5"/>
    </row>
    <row r="41" spans="1:13" ht="15" customHeight="1" x14ac:dyDescent="0.2">
      <c r="A41" s="5"/>
      <c r="B41" s="5"/>
      <c r="C41" s="5"/>
      <c r="D41" s="5"/>
      <c r="E41" s="5"/>
      <c r="F41" s="5"/>
      <c r="G41" s="5"/>
      <c r="H41" s="5"/>
      <c r="I41" s="5"/>
      <c r="J41" s="5"/>
      <c r="K41" s="5"/>
      <c r="L41" s="5"/>
      <c r="M41" s="5"/>
    </row>
    <row r="42" spans="1:13" ht="15" customHeight="1" x14ac:dyDescent="0.2">
      <c r="A42" s="5"/>
      <c r="B42" s="5"/>
      <c r="C42" s="5"/>
      <c r="D42" s="5"/>
      <c r="E42" s="5"/>
      <c r="F42" s="5"/>
      <c r="G42" s="5"/>
      <c r="H42" s="5"/>
      <c r="I42" s="5"/>
      <c r="J42" s="5"/>
      <c r="K42" s="5"/>
      <c r="L42" s="5"/>
      <c r="M42" s="5"/>
    </row>
    <row r="43" spans="1:13" ht="15" customHeight="1" x14ac:dyDescent="0.2">
      <c r="A43" s="5"/>
      <c r="B43" s="5"/>
      <c r="C43" s="5"/>
      <c r="D43" s="5"/>
      <c r="E43" s="5"/>
      <c r="F43" s="5"/>
      <c r="G43" s="5"/>
      <c r="H43" s="5"/>
      <c r="I43" s="5"/>
      <c r="J43" s="5"/>
      <c r="K43" s="5"/>
      <c r="L43" s="5"/>
      <c r="M43" s="5"/>
    </row>
    <row r="44" spans="1:13" ht="15" customHeight="1" x14ac:dyDescent="0.2">
      <c r="A44" s="5"/>
      <c r="B44" s="5"/>
      <c r="C44" s="5"/>
      <c r="D44" s="5"/>
      <c r="E44" s="5"/>
      <c r="F44" s="5"/>
      <c r="G44" s="5"/>
      <c r="H44" s="5"/>
      <c r="I44" s="5"/>
      <c r="J44" s="5"/>
      <c r="K44" s="5"/>
      <c r="L44" s="5"/>
      <c r="M44" s="5"/>
    </row>
    <row r="45" spans="1:13" ht="15" customHeight="1" x14ac:dyDescent="0.2">
      <c r="A45" s="5"/>
      <c r="B45" s="5"/>
      <c r="C45" s="5"/>
      <c r="D45" s="5"/>
      <c r="E45" s="5"/>
      <c r="F45" s="5"/>
      <c r="G45" s="5"/>
      <c r="H45" s="5"/>
      <c r="I45" s="5"/>
      <c r="J45" s="5"/>
      <c r="K45" s="5"/>
      <c r="L45" s="5"/>
      <c r="M45" s="5"/>
    </row>
    <row r="46" spans="1:13" ht="15" customHeight="1" x14ac:dyDescent="0.2">
      <c r="A46" s="5"/>
      <c r="B46" s="5"/>
      <c r="C46" s="5"/>
      <c r="D46" s="5"/>
      <c r="E46" s="5"/>
      <c r="F46" s="5"/>
      <c r="G46" s="5"/>
      <c r="H46" s="5"/>
      <c r="I46" s="5"/>
      <c r="J46" s="5"/>
      <c r="K46" s="5"/>
      <c r="L46" s="5"/>
      <c r="M46" s="5"/>
    </row>
    <row r="47" spans="1:13" ht="15" customHeight="1" x14ac:dyDescent="0.2">
      <c r="A47" s="5"/>
      <c r="B47" s="5"/>
      <c r="C47" s="5"/>
      <c r="D47" s="5"/>
      <c r="E47" s="5"/>
      <c r="F47" s="5"/>
      <c r="G47" s="5"/>
      <c r="H47" s="5"/>
      <c r="I47" s="5"/>
      <c r="J47" s="5"/>
      <c r="K47" s="5"/>
      <c r="L47" s="5"/>
      <c r="M47" s="5"/>
    </row>
    <row r="48" spans="1:13" ht="15" customHeight="1" x14ac:dyDescent="0.2">
      <c r="A48" s="5"/>
      <c r="B48" s="5"/>
      <c r="C48" s="5"/>
      <c r="D48" s="5"/>
      <c r="E48" s="5"/>
      <c r="F48" s="5"/>
      <c r="G48" s="5"/>
      <c r="H48" s="5"/>
      <c r="I48" s="5"/>
      <c r="J48" s="5"/>
      <c r="K48" s="5"/>
      <c r="L48" s="5"/>
      <c r="M48" s="5"/>
    </row>
    <row r="49" spans="1:13" ht="15" customHeight="1" x14ac:dyDescent="0.2">
      <c r="A49" s="5"/>
      <c r="B49" s="5"/>
      <c r="C49" s="5"/>
      <c r="D49" s="5"/>
      <c r="E49" s="5"/>
      <c r="F49" s="5"/>
      <c r="G49" s="5"/>
      <c r="H49" s="5"/>
      <c r="I49" s="5"/>
      <c r="J49" s="5"/>
      <c r="K49" s="5"/>
      <c r="L49" s="5"/>
      <c r="M49" s="5"/>
    </row>
    <row r="50" spans="1:13" ht="15" customHeight="1" x14ac:dyDescent="0.2">
      <c r="A50" s="5"/>
      <c r="B50" s="5"/>
      <c r="C50" s="5"/>
      <c r="D50" s="5"/>
      <c r="E50" s="5"/>
      <c r="F50" s="5"/>
      <c r="G50" s="5"/>
      <c r="H50" s="5"/>
      <c r="I50" s="5"/>
      <c r="J50" s="5"/>
      <c r="K50" s="5"/>
      <c r="L50" s="5"/>
      <c r="M50" s="5"/>
    </row>
    <row r="51" spans="1:13" ht="15" customHeight="1" x14ac:dyDescent="0.2">
      <c r="A51" s="5"/>
      <c r="B51" s="5"/>
      <c r="C51" s="5"/>
      <c r="D51" s="5"/>
      <c r="E51" s="5"/>
      <c r="F51" s="5"/>
      <c r="G51" s="5"/>
      <c r="H51" s="5"/>
      <c r="I51" s="5"/>
      <c r="J51" s="5"/>
      <c r="K51" s="5"/>
      <c r="L51" s="5"/>
      <c r="M51" s="5"/>
    </row>
    <row r="52" spans="1:13" ht="15" customHeight="1" x14ac:dyDescent="0.2">
      <c r="A52" s="5"/>
      <c r="B52" s="5"/>
      <c r="C52" s="5"/>
      <c r="D52" s="5"/>
      <c r="E52" s="5"/>
      <c r="F52" s="5"/>
      <c r="G52" s="5"/>
      <c r="H52" s="5"/>
      <c r="I52" s="5"/>
      <c r="J52" s="5"/>
      <c r="K52" s="5"/>
      <c r="L52" s="5"/>
      <c r="M52" s="5"/>
    </row>
    <row r="53" spans="1:13" ht="15" customHeight="1" x14ac:dyDescent="0.2">
      <c r="A53" s="5"/>
      <c r="B53" s="5"/>
      <c r="C53" s="5"/>
      <c r="D53" s="5"/>
      <c r="E53" s="5"/>
      <c r="F53" s="5"/>
      <c r="G53" s="5"/>
      <c r="H53" s="5"/>
      <c r="I53" s="5"/>
      <c r="J53" s="5"/>
      <c r="K53" s="5"/>
      <c r="L53" s="5"/>
      <c r="M53" s="5"/>
    </row>
    <row r="54" spans="1:13" ht="15" customHeight="1" x14ac:dyDescent="0.2">
      <c r="A54" s="5"/>
      <c r="B54" s="5"/>
      <c r="C54" s="5"/>
      <c r="D54" s="5"/>
      <c r="E54" s="5"/>
      <c r="F54" s="5"/>
      <c r="G54" s="5"/>
      <c r="H54" s="5"/>
      <c r="I54" s="5"/>
      <c r="J54" s="5"/>
      <c r="K54" s="5"/>
      <c r="L54" s="5"/>
      <c r="M54" s="5"/>
    </row>
    <row r="55" spans="1:13" ht="15" customHeight="1" x14ac:dyDescent="0.2">
      <c r="A55" s="5"/>
      <c r="B55" s="5"/>
      <c r="C55" s="5"/>
      <c r="D55" s="5"/>
      <c r="E55" s="5"/>
      <c r="F55" s="5"/>
      <c r="G55" s="5"/>
      <c r="H55" s="5"/>
      <c r="I55" s="5"/>
      <c r="J55" s="5"/>
      <c r="K55" s="5"/>
      <c r="L55" s="5"/>
      <c r="M55" s="5"/>
    </row>
    <row r="56" spans="1:13" ht="15" customHeight="1" x14ac:dyDescent="0.2">
      <c r="A56" s="5"/>
      <c r="B56" s="5"/>
      <c r="C56" s="5"/>
      <c r="D56" s="5"/>
      <c r="E56" s="5"/>
      <c r="F56" s="5"/>
      <c r="G56" s="5"/>
      <c r="H56" s="5"/>
      <c r="I56" s="5"/>
      <c r="J56" s="5"/>
      <c r="K56" s="5"/>
      <c r="L56" s="5"/>
      <c r="M56" s="5"/>
    </row>
    <row r="57" spans="1:13" ht="15" customHeight="1" x14ac:dyDescent="0.2">
      <c r="A57" s="5"/>
      <c r="B57" s="5"/>
      <c r="C57" s="5"/>
      <c r="D57" s="5"/>
      <c r="E57" s="5"/>
      <c r="F57" s="5"/>
      <c r="G57" s="5"/>
      <c r="H57" s="5"/>
      <c r="I57" s="5"/>
      <c r="J57" s="5"/>
      <c r="K57" s="5"/>
      <c r="L57" s="5"/>
      <c r="M57" s="5"/>
    </row>
    <row r="58" spans="1:13" ht="15" customHeight="1" x14ac:dyDescent="0.2">
      <c r="A58" s="5"/>
      <c r="B58" s="5"/>
      <c r="C58" s="5"/>
      <c r="D58" s="5"/>
      <c r="E58" s="5"/>
      <c r="F58" s="5"/>
      <c r="G58" s="5"/>
      <c r="H58" s="5"/>
      <c r="I58" s="5"/>
      <c r="J58" s="5"/>
      <c r="K58" s="5"/>
      <c r="L58" s="5"/>
      <c r="M58" s="5"/>
    </row>
    <row r="59" spans="1:13" ht="15" customHeight="1" x14ac:dyDescent="0.2">
      <c r="A59" s="5"/>
      <c r="B59" s="5"/>
      <c r="C59" s="5"/>
      <c r="D59" s="5"/>
      <c r="E59" s="5"/>
      <c r="F59" s="5"/>
      <c r="G59" s="5"/>
      <c r="H59" s="5"/>
      <c r="I59" s="5"/>
      <c r="J59" s="5"/>
      <c r="K59" s="5"/>
      <c r="L59" s="5"/>
      <c r="M59" s="5"/>
    </row>
    <row r="60" spans="1:13" ht="15" customHeight="1" x14ac:dyDescent="0.2">
      <c r="A60" s="5"/>
      <c r="B60" s="5"/>
      <c r="C60" s="5"/>
      <c r="D60" s="5"/>
      <c r="E60" s="5"/>
      <c r="F60" s="5"/>
      <c r="G60" s="5"/>
      <c r="H60" s="5"/>
      <c r="I60" s="5"/>
      <c r="J60" s="5"/>
      <c r="K60" s="5"/>
      <c r="L60" s="5"/>
      <c r="M60" s="5"/>
    </row>
    <row r="61" spans="1:13" ht="15" customHeight="1" x14ac:dyDescent="0.2">
      <c r="A61" s="5"/>
      <c r="B61" s="5"/>
      <c r="C61" s="5"/>
      <c r="D61" s="5"/>
      <c r="E61" s="5"/>
      <c r="F61" s="5"/>
      <c r="G61" s="5"/>
      <c r="H61" s="5"/>
      <c r="I61" s="5"/>
      <c r="J61" s="5"/>
      <c r="K61" s="5"/>
      <c r="L61" s="5"/>
      <c r="M61" s="5"/>
    </row>
    <row r="62" spans="1:13" ht="15" customHeight="1" x14ac:dyDescent="0.2">
      <c r="A62" s="5"/>
      <c r="B62" s="5"/>
      <c r="C62" s="5"/>
      <c r="D62" s="5"/>
      <c r="E62" s="5"/>
      <c r="F62" s="5"/>
      <c r="G62" s="5"/>
      <c r="H62" s="5"/>
      <c r="I62" s="5"/>
      <c r="J62" s="5"/>
      <c r="K62" s="5"/>
      <c r="L62" s="5"/>
      <c r="M62" s="5"/>
    </row>
    <row r="63" spans="1:13" ht="15" customHeight="1" x14ac:dyDescent="0.2">
      <c r="A63" s="5"/>
      <c r="B63" s="5"/>
      <c r="C63" s="5"/>
      <c r="D63" s="5"/>
      <c r="E63" s="5"/>
      <c r="F63" s="5"/>
      <c r="G63" s="5"/>
      <c r="H63" s="5"/>
      <c r="I63" s="5"/>
      <c r="J63" s="5"/>
      <c r="K63" s="5"/>
      <c r="L63" s="5"/>
      <c r="M63" s="5"/>
    </row>
    <row r="64" spans="1:13" ht="15" customHeight="1" x14ac:dyDescent="0.2">
      <c r="A64" s="5"/>
      <c r="B64" s="5"/>
      <c r="C64" s="5"/>
      <c r="D64" s="5"/>
      <c r="E64" s="5"/>
      <c r="F64" s="5"/>
      <c r="G64" s="5"/>
      <c r="H64" s="5"/>
      <c r="I64" s="5"/>
      <c r="J64" s="5"/>
      <c r="K64" s="5"/>
      <c r="L64" s="5"/>
      <c r="M64" s="5"/>
    </row>
    <row r="65" spans="1:14" ht="15" customHeight="1" x14ac:dyDescent="0.2">
      <c r="A65" s="5"/>
      <c r="B65" s="5"/>
      <c r="C65" s="5"/>
      <c r="D65" s="5"/>
      <c r="E65" s="5"/>
      <c r="F65" s="5"/>
      <c r="G65" s="5"/>
      <c r="H65" s="5"/>
      <c r="I65" s="5"/>
      <c r="J65" s="5"/>
      <c r="K65" s="5"/>
      <c r="L65" s="5"/>
      <c r="M65" s="5"/>
    </row>
    <row r="66" spans="1:14" ht="15" customHeight="1" x14ac:dyDescent="0.2">
      <c r="A66" s="5"/>
      <c r="B66" s="5"/>
      <c r="C66" s="5"/>
      <c r="D66" s="5"/>
      <c r="E66" s="5"/>
      <c r="F66" s="5"/>
      <c r="G66" s="5"/>
      <c r="H66" s="5"/>
      <c r="I66" s="5"/>
      <c r="J66" s="5"/>
      <c r="K66" s="5"/>
      <c r="L66" s="5"/>
      <c r="M66" s="5"/>
    </row>
    <row r="67" spans="1:14" ht="15" customHeight="1" x14ac:dyDescent="0.2">
      <c r="A67" s="5"/>
      <c r="B67" s="5"/>
      <c r="C67" s="5"/>
      <c r="D67" s="5"/>
      <c r="E67" s="5"/>
      <c r="F67" s="5"/>
      <c r="G67" s="5"/>
      <c r="H67" s="5"/>
      <c r="I67" s="5"/>
      <c r="J67" s="5"/>
      <c r="K67" s="5"/>
      <c r="L67" s="5"/>
      <c r="M67" s="5"/>
    </row>
    <row r="68" spans="1:14" ht="15" customHeight="1" thickBot="1" x14ac:dyDescent="0.25">
      <c r="A68" s="5"/>
      <c r="B68" s="5"/>
      <c r="C68" s="5"/>
      <c r="D68" s="5"/>
      <c r="E68" s="5"/>
      <c r="F68" s="5"/>
      <c r="G68" s="5"/>
      <c r="H68" s="5"/>
      <c r="I68" s="5"/>
      <c r="J68" s="5"/>
      <c r="K68" s="5"/>
      <c r="L68" s="5"/>
      <c r="M68" s="5"/>
    </row>
    <row r="69" spans="1:14" ht="15" customHeight="1" thickBot="1" x14ac:dyDescent="0.3">
      <c r="A69" s="5"/>
      <c r="B69" s="657" t="s">
        <v>203</v>
      </c>
      <c r="C69" s="658"/>
      <c r="D69" s="743" t="str">
        <f>D14</f>
        <v>xxx</v>
      </c>
      <c r="E69" s="744"/>
      <c r="F69" s="744"/>
      <c r="G69" s="744"/>
      <c r="H69" s="744"/>
      <c r="I69" s="744"/>
      <c r="J69" s="745"/>
      <c r="K69" s="212"/>
      <c r="L69" s="212"/>
      <c r="M69" s="213"/>
      <c r="N69" s="147"/>
    </row>
    <row r="70" spans="1:14" ht="15" customHeight="1" thickBot="1" x14ac:dyDescent="0.25">
      <c r="A70" s="5"/>
      <c r="B70" s="146"/>
      <c r="C70" s="146"/>
      <c r="D70" s="146"/>
      <c r="E70" s="146"/>
      <c r="F70" s="146"/>
      <c r="G70" s="146"/>
      <c r="H70" s="146"/>
      <c r="I70" s="146"/>
      <c r="J70" s="146"/>
      <c r="K70" s="223"/>
      <c r="L70" s="223"/>
      <c r="M70" s="224"/>
      <c r="N70" s="147"/>
    </row>
    <row r="71" spans="1:14" ht="15" customHeight="1" thickBot="1" x14ac:dyDescent="0.25">
      <c r="A71" s="5"/>
      <c r="B71" s="633" t="s">
        <v>204</v>
      </c>
      <c r="C71" s="634"/>
      <c r="D71" s="634"/>
      <c r="E71" s="634"/>
      <c r="F71" s="634"/>
      <c r="G71" s="634"/>
      <c r="H71" s="634"/>
      <c r="I71" s="634"/>
      <c r="J71" s="635"/>
      <c r="K71" s="215"/>
      <c r="L71" s="215"/>
      <c r="M71" s="213"/>
      <c r="N71" s="146"/>
    </row>
    <row r="72" spans="1:14" ht="15" customHeight="1" thickBot="1" x14ac:dyDescent="0.25">
      <c r="A72" s="5"/>
      <c r="B72" s="146"/>
      <c r="C72" s="146"/>
      <c r="D72" s="146"/>
      <c r="E72" s="146"/>
      <c r="F72" s="146"/>
      <c r="G72" s="146"/>
      <c r="H72" s="146"/>
      <c r="I72" s="146"/>
      <c r="J72" s="146"/>
      <c r="K72" s="214"/>
      <c r="L72" s="214"/>
      <c r="M72" s="213"/>
      <c r="N72" s="146"/>
    </row>
    <row r="73" spans="1:14" ht="15" customHeight="1" x14ac:dyDescent="0.25">
      <c r="A73" s="5"/>
      <c r="B73" s="755" t="s">
        <v>74</v>
      </c>
      <c r="C73" s="756"/>
      <c r="D73" s="756"/>
      <c r="E73" s="227"/>
      <c r="F73" s="227"/>
      <c r="G73" s="150" t="s">
        <v>182</v>
      </c>
      <c r="H73" s="151">
        <v>2024</v>
      </c>
      <c r="I73" s="207" t="s">
        <v>182</v>
      </c>
      <c r="J73" s="152" t="s">
        <v>182</v>
      </c>
      <c r="K73" s="214"/>
      <c r="L73" s="214"/>
      <c r="M73" s="213"/>
      <c r="N73" s="146"/>
    </row>
    <row r="74" spans="1:14" ht="15" customHeight="1" thickBot="1" x14ac:dyDescent="0.25">
      <c r="A74" s="5"/>
      <c r="B74" s="757"/>
      <c r="C74" s="758"/>
      <c r="D74" s="758"/>
      <c r="E74" s="153"/>
      <c r="F74" s="153"/>
      <c r="G74" s="154"/>
      <c r="H74" s="155">
        <v>12</v>
      </c>
      <c r="I74" s="208">
        <v>12</v>
      </c>
      <c r="J74" s="156">
        <v>12</v>
      </c>
      <c r="K74" s="214"/>
      <c r="L74" s="214"/>
      <c r="M74" s="222"/>
      <c r="N74" s="146"/>
    </row>
    <row r="75" spans="1:14" ht="15" customHeight="1" x14ac:dyDescent="0.2">
      <c r="A75" s="5"/>
      <c r="B75" s="759" t="s">
        <v>205</v>
      </c>
      <c r="C75" s="667"/>
      <c r="D75" s="667"/>
      <c r="E75" s="667" t="s">
        <v>66</v>
      </c>
      <c r="F75" s="667"/>
      <c r="G75" s="762"/>
      <c r="H75" s="157">
        <f>SUM(H79:H83)</f>
        <v>0</v>
      </c>
      <c r="I75" s="157">
        <f>SUM(I79:I83)</f>
        <v>0</v>
      </c>
      <c r="J75" s="189">
        <f>SUM(J79:J83)</f>
        <v>0</v>
      </c>
      <c r="K75" s="216"/>
      <c r="L75" s="216"/>
      <c r="M75" s="213"/>
      <c r="N75" s="146"/>
    </row>
    <row r="76" spans="1:14" ht="15" customHeight="1" x14ac:dyDescent="0.2">
      <c r="A76" s="5"/>
      <c r="B76" s="760"/>
      <c r="C76" s="761"/>
      <c r="D76" s="761"/>
      <c r="E76" s="763" t="s">
        <v>67</v>
      </c>
      <c r="F76" s="763"/>
      <c r="G76" s="764"/>
      <c r="H76" s="52">
        <v>0</v>
      </c>
      <c r="I76" s="52">
        <v>0</v>
      </c>
      <c r="J76" s="190">
        <v>0</v>
      </c>
      <c r="K76" s="217"/>
      <c r="L76" s="217"/>
      <c r="M76" s="213"/>
      <c r="N76" s="146"/>
    </row>
    <row r="77" spans="1:14" ht="15" customHeight="1" x14ac:dyDescent="0.2">
      <c r="A77" s="5"/>
      <c r="B77" s="765" t="s">
        <v>266</v>
      </c>
      <c r="C77" s="767"/>
      <c r="D77" s="767"/>
      <c r="E77" s="767"/>
      <c r="F77" s="766"/>
      <c r="G77" s="255">
        <v>0</v>
      </c>
      <c r="H77" s="254"/>
      <c r="I77" s="252"/>
      <c r="J77" s="253"/>
      <c r="K77" s="217"/>
      <c r="L77" s="217"/>
      <c r="M77" s="213"/>
      <c r="N77" s="146"/>
    </row>
    <row r="78" spans="1:14" ht="15" customHeight="1" x14ac:dyDescent="0.2">
      <c r="A78" s="5"/>
      <c r="B78" s="765" t="s">
        <v>264</v>
      </c>
      <c r="C78" s="767"/>
      <c r="D78" s="767"/>
      <c r="E78" s="767"/>
      <c r="F78" s="766"/>
      <c r="G78" s="255">
        <v>0</v>
      </c>
      <c r="H78" s="251"/>
      <c r="I78" s="252"/>
      <c r="J78" s="253"/>
      <c r="K78" s="217"/>
      <c r="L78" s="217"/>
      <c r="M78" s="213"/>
      <c r="N78" s="146"/>
    </row>
    <row r="79" spans="1:14" ht="15" customHeight="1" x14ac:dyDescent="0.2">
      <c r="A79" s="5"/>
      <c r="B79" s="765" t="s">
        <v>73</v>
      </c>
      <c r="C79" s="766"/>
      <c r="D79" s="158">
        <v>0</v>
      </c>
      <c r="E79" s="767" t="s">
        <v>263</v>
      </c>
      <c r="F79" s="766"/>
      <c r="G79" s="259">
        <f>IF(G77*G78=0,0,ROUND(1/G77*G78,3))</f>
        <v>0</v>
      </c>
      <c r="H79" s="256"/>
      <c r="I79" s="257"/>
      <c r="J79" s="258"/>
      <c r="K79" s="218"/>
      <c r="L79" s="218"/>
      <c r="M79" s="213"/>
      <c r="N79" s="146"/>
    </row>
    <row r="80" spans="1:14" ht="15" customHeight="1" x14ac:dyDescent="0.2">
      <c r="A80" s="5"/>
      <c r="B80" s="768" t="s">
        <v>206</v>
      </c>
      <c r="C80" s="769"/>
      <c r="D80" s="769"/>
      <c r="E80" s="769"/>
      <c r="F80" s="769"/>
      <c r="G80" s="770"/>
      <c r="H80" s="159">
        <v>0</v>
      </c>
      <c r="I80" s="162">
        <v>0</v>
      </c>
      <c r="J80" s="191">
        <v>0</v>
      </c>
      <c r="K80" s="216"/>
      <c r="L80" s="216"/>
      <c r="M80" s="213"/>
      <c r="N80" s="146"/>
    </row>
    <row r="81" spans="1:14" ht="15" customHeight="1" x14ac:dyDescent="0.2">
      <c r="A81" s="5"/>
      <c r="B81" s="768" t="s">
        <v>207</v>
      </c>
      <c r="C81" s="769"/>
      <c r="D81" s="769"/>
      <c r="E81" s="769"/>
      <c r="F81" s="769"/>
      <c r="G81" s="770"/>
      <c r="H81" s="159">
        <v>0</v>
      </c>
      <c r="I81" s="162">
        <v>0</v>
      </c>
      <c r="J81" s="191">
        <v>0</v>
      </c>
      <c r="K81" s="216"/>
      <c r="L81" s="216"/>
      <c r="M81" s="213"/>
      <c r="N81" s="146"/>
    </row>
    <row r="82" spans="1:14" ht="15" customHeight="1" x14ac:dyDescent="0.2">
      <c r="A82" s="5"/>
      <c r="B82" s="660" t="s">
        <v>208</v>
      </c>
      <c r="C82" s="661"/>
      <c r="D82" s="661"/>
      <c r="E82" s="661"/>
      <c r="F82" s="661"/>
      <c r="G82" s="662"/>
      <c r="H82" s="51">
        <v>0</v>
      </c>
      <c r="I82" s="54">
        <v>0</v>
      </c>
      <c r="J82" s="192">
        <v>0</v>
      </c>
      <c r="K82" s="218"/>
      <c r="L82" s="218"/>
      <c r="M82" s="213"/>
      <c r="N82" s="146"/>
    </row>
    <row r="83" spans="1:14" ht="15" customHeight="1" thickBot="1" x14ac:dyDescent="0.25">
      <c r="A83" s="5"/>
      <c r="B83" s="663" t="s">
        <v>209</v>
      </c>
      <c r="C83" s="664"/>
      <c r="D83" s="664"/>
      <c r="E83" s="664"/>
      <c r="F83" s="664"/>
      <c r="G83" s="665"/>
      <c r="H83" s="53">
        <v>0</v>
      </c>
      <c r="I83" s="55">
        <v>0</v>
      </c>
      <c r="J83" s="193">
        <v>0</v>
      </c>
      <c r="K83" s="218"/>
      <c r="L83" s="218"/>
      <c r="M83" s="213"/>
      <c r="N83" s="146"/>
    </row>
    <row r="84" spans="1:14" ht="15" customHeight="1" x14ac:dyDescent="0.2">
      <c r="A84" s="5"/>
      <c r="B84" s="666" t="s">
        <v>210</v>
      </c>
      <c r="C84" s="667"/>
      <c r="D84" s="667"/>
      <c r="E84" s="667" t="s">
        <v>66</v>
      </c>
      <c r="F84" s="667"/>
      <c r="G84" s="762"/>
      <c r="H84" s="157">
        <f>H86+H87+H88+H93+H97+H112+H113+H114</f>
        <v>0</v>
      </c>
      <c r="I84" s="157">
        <f>I86+I87+I88+I93+I97+I112+I113+I114</f>
        <v>0</v>
      </c>
      <c r="J84" s="189">
        <f>J86+J87+J88+J93+J97+J112+J113+J114</f>
        <v>0</v>
      </c>
      <c r="K84" s="216"/>
      <c r="L84" s="216"/>
      <c r="M84" s="213"/>
      <c r="N84" s="146"/>
    </row>
    <row r="85" spans="1:14" ht="15" customHeight="1" thickBot="1" x14ac:dyDescent="0.25">
      <c r="A85" s="5"/>
      <c r="B85" s="668"/>
      <c r="C85" s="669"/>
      <c r="D85" s="669"/>
      <c r="E85" s="771" t="s">
        <v>67</v>
      </c>
      <c r="F85" s="771"/>
      <c r="G85" s="772"/>
      <c r="H85" s="160">
        <v>0</v>
      </c>
      <c r="I85" s="160">
        <v>0</v>
      </c>
      <c r="J85" s="194">
        <v>0</v>
      </c>
      <c r="K85" s="217"/>
      <c r="L85" s="217"/>
      <c r="M85" s="213"/>
      <c r="N85" s="146"/>
    </row>
    <row r="86" spans="1:14" ht="22.5" customHeight="1" x14ac:dyDescent="0.2">
      <c r="A86" s="5"/>
      <c r="B86" s="751" t="s">
        <v>211</v>
      </c>
      <c r="C86" s="752"/>
      <c r="D86" s="752"/>
      <c r="E86" s="773" t="s">
        <v>70</v>
      </c>
      <c r="F86" s="773"/>
      <c r="G86" s="774"/>
      <c r="H86" s="161">
        <v>0</v>
      </c>
      <c r="I86" s="161">
        <v>0</v>
      </c>
      <c r="J86" s="195">
        <v>0</v>
      </c>
      <c r="K86" s="216"/>
      <c r="L86" s="216"/>
      <c r="M86" s="213"/>
      <c r="N86" s="146"/>
    </row>
    <row r="87" spans="1:14" ht="15" customHeight="1" x14ac:dyDescent="0.2">
      <c r="A87" s="5"/>
      <c r="B87" s="753" t="s">
        <v>212</v>
      </c>
      <c r="C87" s="754"/>
      <c r="D87" s="754"/>
      <c r="E87" s="642" t="s">
        <v>68</v>
      </c>
      <c r="F87" s="642"/>
      <c r="G87" s="643"/>
      <c r="H87" s="162">
        <v>0</v>
      </c>
      <c r="I87" s="162">
        <v>0</v>
      </c>
      <c r="J87" s="191">
        <v>0</v>
      </c>
      <c r="K87" s="216"/>
      <c r="L87" s="216"/>
      <c r="M87" s="213"/>
      <c r="N87" s="146"/>
    </row>
    <row r="88" spans="1:14" ht="15" customHeight="1" x14ac:dyDescent="0.2">
      <c r="A88" s="5"/>
      <c r="B88" s="163" t="s">
        <v>213</v>
      </c>
      <c r="C88" s="164"/>
      <c r="D88" s="164"/>
      <c r="E88" s="164"/>
      <c r="F88" s="164"/>
      <c r="G88" s="164"/>
      <c r="H88" s="165">
        <f>SUM(H89:H92)</f>
        <v>0</v>
      </c>
      <c r="I88" s="165">
        <f>SUM(I89:I92)</f>
        <v>0</v>
      </c>
      <c r="J88" s="196">
        <f>SUM(J89:J92)</f>
        <v>0</v>
      </c>
      <c r="K88" s="216"/>
      <c r="L88" s="216"/>
      <c r="M88" s="213"/>
      <c r="N88" s="146"/>
    </row>
    <row r="89" spans="1:14" ht="22.5" customHeight="1" x14ac:dyDescent="0.2">
      <c r="A89" s="5"/>
      <c r="B89" s="670" t="s">
        <v>214</v>
      </c>
      <c r="C89" s="671"/>
      <c r="D89" s="671"/>
      <c r="E89" s="775" t="s">
        <v>69</v>
      </c>
      <c r="F89" s="775"/>
      <c r="G89" s="776"/>
      <c r="H89" s="166">
        <v>0</v>
      </c>
      <c r="I89" s="166">
        <v>0</v>
      </c>
      <c r="J89" s="197">
        <v>0</v>
      </c>
      <c r="K89" s="218"/>
      <c r="L89" s="218"/>
      <c r="M89" s="213"/>
      <c r="N89" s="146"/>
    </row>
    <row r="90" spans="1:14" ht="15" customHeight="1" x14ac:dyDescent="0.2">
      <c r="A90" s="5"/>
      <c r="B90" s="670" t="s">
        <v>215</v>
      </c>
      <c r="C90" s="672"/>
      <c r="D90" s="672"/>
      <c r="E90" s="642" t="s">
        <v>170</v>
      </c>
      <c r="F90" s="642"/>
      <c r="G90" s="642"/>
      <c r="H90" s="166">
        <v>0</v>
      </c>
      <c r="I90" s="166">
        <v>0</v>
      </c>
      <c r="J90" s="197">
        <v>0</v>
      </c>
      <c r="K90" s="217" t="str">
        <f>IF((H90-1200*H74/12)&gt;0,H90-1200*H74/12," ")</f>
        <v xml:space="preserve"> </v>
      </c>
      <c r="L90" s="217" t="str">
        <f>IF((I90-1200*I74/12)&gt;0,I90-1200*I74/12," ")</f>
        <v xml:space="preserve"> </v>
      </c>
      <c r="M90" s="221" t="str">
        <f>IF((J90-1200*J74/12)&gt;0,J90-1200*J74/12," ")</f>
        <v xml:space="preserve"> </v>
      </c>
      <c r="N90" s="146"/>
    </row>
    <row r="91" spans="1:14" ht="22.5" customHeight="1" x14ac:dyDescent="0.2">
      <c r="A91" s="5"/>
      <c r="B91" s="674" t="s">
        <v>216</v>
      </c>
      <c r="C91" s="675"/>
      <c r="D91" s="675"/>
      <c r="E91" s="676" t="s">
        <v>217</v>
      </c>
      <c r="F91" s="676"/>
      <c r="G91" s="677"/>
      <c r="H91" s="167">
        <v>0</v>
      </c>
      <c r="I91" s="167">
        <v>0</v>
      </c>
      <c r="J91" s="198">
        <v>0</v>
      </c>
      <c r="K91" s="217" t="str">
        <f>IF((H91-2500*H74/12)&gt;0,H91-2500*H74/12," ")</f>
        <v xml:space="preserve"> </v>
      </c>
      <c r="L91" s="217" t="str">
        <f>IF((I91-2500*I74/12)&gt;0,I91-2500*I74/12," ")</f>
        <v xml:space="preserve"> </v>
      </c>
      <c r="M91" s="217" t="str">
        <f>IF((J91-2500*J74/12)&gt;0,J91-2500*J74/12," ")</f>
        <v xml:space="preserve"> </v>
      </c>
      <c r="N91" s="146"/>
    </row>
    <row r="92" spans="1:14" ht="22.5" customHeight="1" x14ac:dyDescent="0.2">
      <c r="A92" s="5"/>
      <c r="B92" s="674" t="s">
        <v>218</v>
      </c>
      <c r="C92" s="675"/>
      <c r="D92" s="675"/>
      <c r="E92" s="678" t="s">
        <v>173</v>
      </c>
      <c r="F92" s="678"/>
      <c r="G92" s="679"/>
      <c r="H92" s="167">
        <v>0</v>
      </c>
      <c r="I92" s="167">
        <v>0</v>
      </c>
      <c r="J92" s="198">
        <v>0</v>
      </c>
      <c r="K92" s="217" t="str">
        <f>IF(H92-(750*G79*H74/12)&gt;0,H92-(750*G79*H74/12)," ")</f>
        <v xml:space="preserve"> </v>
      </c>
      <c r="L92" s="217" t="str">
        <f>IF(I92-(750*G79*I74/12)&gt;0,I92-(750*G79*I74/12)," ")</f>
        <v xml:space="preserve"> </v>
      </c>
      <c r="M92" s="217" t="str">
        <f>IF(J92-(750*G79*J74/12)&gt;0,J92-(750*G79*J74/12)," ")</f>
        <v xml:space="preserve"> </v>
      </c>
      <c r="N92" s="146"/>
    </row>
    <row r="93" spans="1:14" ht="15" customHeight="1" x14ac:dyDescent="0.2">
      <c r="A93" s="5"/>
      <c r="B93" s="163" t="s">
        <v>219</v>
      </c>
      <c r="C93" s="164"/>
      <c r="D93" s="164"/>
      <c r="E93" s="164"/>
      <c r="F93" s="164"/>
      <c r="G93" s="164"/>
      <c r="H93" s="165">
        <f>SUM(H94:H96)</f>
        <v>0</v>
      </c>
      <c r="I93" s="165">
        <f>SUM(I94:I96)</f>
        <v>0</v>
      </c>
      <c r="J93" s="196">
        <f>SUM(J94:J96)</f>
        <v>0</v>
      </c>
      <c r="K93" s="216"/>
      <c r="L93" s="216"/>
      <c r="M93" s="213"/>
      <c r="N93" s="146"/>
    </row>
    <row r="94" spans="1:14" ht="22.5" customHeight="1" x14ac:dyDescent="0.2">
      <c r="A94" s="5"/>
      <c r="B94" s="670" t="s">
        <v>220</v>
      </c>
      <c r="C94" s="671"/>
      <c r="D94" s="671"/>
      <c r="E94" s="680" t="s">
        <v>168</v>
      </c>
      <c r="F94" s="680"/>
      <c r="G94" s="681"/>
      <c r="H94" s="166">
        <v>0</v>
      </c>
      <c r="I94" s="166">
        <v>0</v>
      </c>
      <c r="J94" s="197">
        <v>0</v>
      </c>
      <c r="K94" s="217" t="str">
        <f>IF(H94-(150*D79*H74/12)&gt;0,H94-(150*D79*H74/12)," ")</f>
        <v xml:space="preserve"> </v>
      </c>
      <c r="L94" s="217" t="str">
        <f>IF(I94-(150*D79*I74/12)&gt;0,I94-(150*D79*I74/12)," ")</f>
        <v xml:space="preserve"> </v>
      </c>
      <c r="M94" s="217" t="str">
        <f>IF(J94-(150*D79*J74/12)&gt;0,J94-(150*D79*J74/12)," ")</f>
        <v xml:space="preserve"> </v>
      </c>
      <c r="N94" s="146"/>
    </row>
    <row r="95" spans="1:14" ht="15" customHeight="1" x14ac:dyDescent="0.2">
      <c r="A95" s="5"/>
      <c r="B95" s="670" t="s">
        <v>221</v>
      </c>
      <c r="C95" s="671"/>
      <c r="D95" s="671"/>
      <c r="E95" s="642" t="s">
        <v>169</v>
      </c>
      <c r="F95" s="642"/>
      <c r="G95" s="643"/>
      <c r="H95" s="166">
        <v>0</v>
      </c>
      <c r="I95" s="166">
        <v>0</v>
      </c>
      <c r="J95" s="197">
        <v>0</v>
      </c>
      <c r="K95" s="217" t="str">
        <f>IF((H95-250*H74/12)&gt;0,H95-250*H74/12," ")</f>
        <v xml:space="preserve"> </v>
      </c>
      <c r="L95" s="217" t="str">
        <f>IF((I95-250*I74/12)&gt;0,I95-250*I74/12," ")</f>
        <v xml:space="preserve"> </v>
      </c>
      <c r="M95" s="217" t="str">
        <f>IF((J95-250*J74/12)&gt;0,J95-250*J74/12," ")</f>
        <v xml:space="preserve"> </v>
      </c>
      <c r="N95" s="146"/>
    </row>
    <row r="96" spans="1:14" ht="22.5" customHeight="1" x14ac:dyDescent="0.2">
      <c r="A96" s="5"/>
      <c r="B96" s="670" t="s">
        <v>222</v>
      </c>
      <c r="C96" s="671"/>
      <c r="D96" s="671"/>
      <c r="E96" s="678" t="s">
        <v>174</v>
      </c>
      <c r="F96" s="678"/>
      <c r="G96" s="679"/>
      <c r="H96" s="167">
        <v>0</v>
      </c>
      <c r="I96" s="167">
        <v>0</v>
      </c>
      <c r="J96" s="198">
        <v>0</v>
      </c>
      <c r="K96" s="217" t="str">
        <f>IF(H96-(250*D79*H74/12)&gt;0,H96-(250*D79*H74/12)," ")</f>
        <v xml:space="preserve"> </v>
      </c>
      <c r="L96" s="217" t="str">
        <f>IF(I96-(250*D79*I74/12)&gt;0,I96-(250*D79*I74/12)," ")</f>
        <v xml:space="preserve"> </v>
      </c>
      <c r="M96" s="217" t="str">
        <f>IF(J96-(250*D79*J74/12)&gt;0,J96-(250*D79*J74/12)," ")</f>
        <v xml:space="preserve"> </v>
      </c>
      <c r="N96" s="146"/>
    </row>
    <row r="97" spans="1:14" ht="15" customHeight="1" x14ac:dyDescent="0.2">
      <c r="A97" s="5"/>
      <c r="B97" s="163" t="s">
        <v>223</v>
      </c>
      <c r="C97" s="164"/>
      <c r="D97" s="164"/>
      <c r="E97" s="164"/>
      <c r="F97" s="164"/>
      <c r="G97" s="164"/>
      <c r="H97" s="165">
        <f>SUM(H98:H111)</f>
        <v>0</v>
      </c>
      <c r="I97" s="165">
        <f>SUM(I98:I111)</f>
        <v>0</v>
      </c>
      <c r="J97" s="196">
        <f>SUM(J98:J111)</f>
        <v>0</v>
      </c>
      <c r="K97" s="216"/>
      <c r="L97" s="216"/>
      <c r="M97" s="213"/>
      <c r="N97" s="146"/>
    </row>
    <row r="98" spans="1:14" s="6" customFormat="1" ht="15" customHeight="1" x14ac:dyDescent="0.2">
      <c r="A98" s="7"/>
      <c r="B98" s="670" t="s">
        <v>224</v>
      </c>
      <c r="C98" s="671"/>
      <c r="D98" s="671"/>
      <c r="E98" s="642" t="s">
        <v>68</v>
      </c>
      <c r="F98" s="642"/>
      <c r="G98" s="643"/>
      <c r="H98" s="166">
        <v>0</v>
      </c>
      <c r="I98" s="166">
        <v>0</v>
      </c>
      <c r="J98" s="197">
        <v>0</v>
      </c>
      <c r="K98" s="218"/>
      <c r="L98" s="218"/>
      <c r="M98" s="213"/>
      <c r="N98" s="168"/>
    </row>
    <row r="99" spans="1:14" ht="15" customHeight="1" x14ac:dyDescent="0.2">
      <c r="A99" s="5"/>
      <c r="B99" s="670" t="s">
        <v>225</v>
      </c>
      <c r="C99" s="671"/>
      <c r="D99" s="671"/>
      <c r="E99" s="642" t="s">
        <v>68</v>
      </c>
      <c r="F99" s="642"/>
      <c r="G99" s="643"/>
      <c r="H99" s="166">
        <v>0</v>
      </c>
      <c r="I99" s="166">
        <v>0</v>
      </c>
      <c r="J99" s="197">
        <v>0</v>
      </c>
      <c r="K99" s="218"/>
      <c r="L99" s="218"/>
      <c r="M99" s="213"/>
      <c r="N99" s="146"/>
    </row>
    <row r="100" spans="1:14" ht="37.5" customHeight="1" x14ac:dyDescent="0.2">
      <c r="A100" s="5"/>
      <c r="B100" s="777" t="s">
        <v>226</v>
      </c>
      <c r="C100" s="778"/>
      <c r="D100" s="778"/>
      <c r="E100" s="642" t="s">
        <v>167</v>
      </c>
      <c r="F100" s="642"/>
      <c r="G100" s="643"/>
      <c r="H100" s="166">
        <v>0</v>
      </c>
      <c r="I100" s="166">
        <v>0</v>
      </c>
      <c r="J100" s="197">
        <v>0</v>
      </c>
      <c r="K100" s="217" t="str">
        <f>IF((H100-1000*H74/12)&gt;0,H100-1000*H74/12," ")</f>
        <v xml:space="preserve"> </v>
      </c>
      <c r="L100" s="217" t="str">
        <f>IF((I100-1000*I74/12)&gt;0,I100-1000*I74/12," ")</f>
        <v xml:space="preserve"> </v>
      </c>
      <c r="M100" s="217" t="str">
        <f>IF((J100-1000*J74/12)&gt;0,J100-1000*J74/12," ")</f>
        <v xml:space="preserve"> </v>
      </c>
      <c r="N100" s="146"/>
    </row>
    <row r="101" spans="1:14" ht="15" customHeight="1" x14ac:dyDescent="0.2">
      <c r="A101" s="5"/>
      <c r="B101" s="670" t="s">
        <v>227</v>
      </c>
      <c r="C101" s="671"/>
      <c r="D101" s="671"/>
      <c r="E101" s="642" t="s">
        <v>68</v>
      </c>
      <c r="F101" s="642"/>
      <c r="G101" s="643"/>
      <c r="H101" s="166">
        <v>0</v>
      </c>
      <c r="I101" s="166">
        <v>0</v>
      </c>
      <c r="J101" s="197">
        <v>0</v>
      </c>
      <c r="K101" s="218"/>
      <c r="L101" s="218"/>
      <c r="M101" s="213"/>
      <c r="N101" s="146"/>
    </row>
    <row r="102" spans="1:14" ht="15" customHeight="1" x14ac:dyDescent="0.2">
      <c r="A102" s="5"/>
      <c r="B102" s="670" t="s">
        <v>228</v>
      </c>
      <c r="C102" s="672"/>
      <c r="D102" s="672"/>
      <c r="E102" s="642" t="s">
        <v>68</v>
      </c>
      <c r="F102" s="642"/>
      <c r="G102" s="643"/>
      <c r="H102" s="166">
        <v>0</v>
      </c>
      <c r="I102" s="166">
        <v>0</v>
      </c>
      <c r="J102" s="197">
        <v>0</v>
      </c>
      <c r="K102" s="218"/>
      <c r="L102" s="218"/>
      <c r="M102" s="213"/>
      <c r="N102" s="146"/>
    </row>
    <row r="103" spans="1:14" ht="15" customHeight="1" x14ac:dyDescent="0.2">
      <c r="A103" s="5"/>
      <c r="B103" s="670" t="s">
        <v>229</v>
      </c>
      <c r="C103" s="672"/>
      <c r="D103" s="672"/>
      <c r="E103" s="642" t="s">
        <v>68</v>
      </c>
      <c r="F103" s="642"/>
      <c r="G103" s="643"/>
      <c r="H103" s="166">
        <v>0</v>
      </c>
      <c r="I103" s="166">
        <v>0</v>
      </c>
      <c r="J103" s="197">
        <v>0</v>
      </c>
      <c r="K103" s="218"/>
      <c r="L103" s="218"/>
      <c r="M103" s="213"/>
      <c r="N103" s="146"/>
    </row>
    <row r="104" spans="1:14" ht="15" customHeight="1" x14ac:dyDescent="0.2">
      <c r="A104" s="5"/>
      <c r="B104" s="670" t="s">
        <v>230</v>
      </c>
      <c r="C104" s="672"/>
      <c r="D104" s="672"/>
      <c r="E104" s="642" t="s">
        <v>68</v>
      </c>
      <c r="F104" s="642"/>
      <c r="G104" s="643"/>
      <c r="H104" s="166">
        <v>0</v>
      </c>
      <c r="I104" s="166">
        <v>0</v>
      </c>
      <c r="J104" s="197">
        <v>0</v>
      </c>
      <c r="K104" s="218"/>
      <c r="L104" s="218"/>
      <c r="M104" s="213"/>
      <c r="N104" s="146"/>
    </row>
    <row r="105" spans="1:14" ht="22.5" customHeight="1" x14ac:dyDescent="0.2">
      <c r="A105" s="5"/>
      <c r="B105" s="674" t="s">
        <v>231</v>
      </c>
      <c r="C105" s="676"/>
      <c r="D105" s="676"/>
      <c r="E105" s="642" t="s">
        <v>68</v>
      </c>
      <c r="F105" s="642"/>
      <c r="G105" s="643"/>
      <c r="H105" s="166">
        <v>0</v>
      </c>
      <c r="I105" s="166">
        <v>0</v>
      </c>
      <c r="J105" s="197">
        <v>0</v>
      </c>
      <c r="K105" s="218"/>
      <c r="L105" s="218"/>
      <c r="M105" s="213"/>
      <c r="N105" s="146"/>
    </row>
    <row r="106" spans="1:14" ht="15" customHeight="1" x14ac:dyDescent="0.2">
      <c r="A106" s="5"/>
      <c r="B106" s="670" t="s">
        <v>232</v>
      </c>
      <c r="C106" s="671"/>
      <c r="D106" s="671"/>
      <c r="E106" s="642" t="s">
        <v>171</v>
      </c>
      <c r="F106" s="642"/>
      <c r="G106" s="642"/>
      <c r="H106" s="166">
        <v>0</v>
      </c>
      <c r="I106" s="166">
        <v>0</v>
      </c>
      <c r="J106" s="197">
        <v>0</v>
      </c>
      <c r="K106" s="217" t="str">
        <f>IF((H106-1300*H74/12)&gt;0,H106-1300*H74/12," ")</f>
        <v xml:space="preserve"> </v>
      </c>
      <c r="L106" s="217" t="str">
        <f>IF((I106-1300*I74/12)&gt;0,I106-1300*I74/12," ")</f>
        <v xml:space="preserve"> </v>
      </c>
      <c r="M106" s="217" t="str">
        <f>IF((J106-1300*J74/12)&gt;0,J106-1300*J74/12," ")</f>
        <v xml:space="preserve"> </v>
      </c>
      <c r="N106" s="146"/>
    </row>
    <row r="107" spans="1:14" ht="15" customHeight="1" x14ac:dyDescent="0.2">
      <c r="A107" s="5"/>
      <c r="B107" s="670" t="s">
        <v>233</v>
      </c>
      <c r="C107" s="671"/>
      <c r="D107" s="671"/>
      <c r="E107" s="642" t="s">
        <v>68</v>
      </c>
      <c r="F107" s="642"/>
      <c r="G107" s="643"/>
      <c r="H107" s="166">
        <v>0</v>
      </c>
      <c r="I107" s="166">
        <v>0</v>
      </c>
      <c r="J107" s="197">
        <v>0</v>
      </c>
      <c r="K107" s="218"/>
      <c r="L107" s="218"/>
      <c r="M107" s="213"/>
      <c r="N107" s="146"/>
    </row>
    <row r="108" spans="1:14" ht="15" customHeight="1" x14ac:dyDescent="0.2">
      <c r="A108" s="5"/>
      <c r="B108" s="670" t="s">
        <v>234</v>
      </c>
      <c r="C108" s="671"/>
      <c r="D108" s="671"/>
      <c r="E108" s="672" t="s">
        <v>267</v>
      </c>
      <c r="F108" s="672"/>
      <c r="G108" s="673"/>
      <c r="H108" s="167">
        <v>0</v>
      </c>
      <c r="I108" s="167">
        <v>0</v>
      </c>
      <c r="J108" s="198">
        <v>0</v>
      </c>
      <c r="K108" s="217" t="str">
        <f>IF((H108-69.96*H74/12)&gt;0,H108-69.96*H74/12," ")</f>
        <v xml:space="preserve"> </v>
      </c>
      <c r="L108" s="217" t="str">
        <f>IF((I108-69.96*I74/12)&gt;0,I108-69.96*I74/12," ")</f>
        <v xml:space="preserve"> </v>
      </c>
      <c r="M108" s="217" t="str">
        <f>IF((J108-69.96*I74/12)&gt;0,J108-69.96*J74/12," ")</f>
        <v xml:space="preserve"> </v>
      </c>
      <c r="N108" s="146"/>
    </row>
    <row r="109" spans="1:14" ht="15" customHeight="1" x14ac:dyDescent="0.2">
      <c r="A109" s="5"/>
      <c r="B109" s="670" t="s">
        <v>235</v>
      </c>
      <c r="C109" s="671"/>
      <c r="D109" s="671"/>
      <c r="E109" s="672" t="s">
        <v>172</v>
      </c>
      <c r="F109" s="672"/>
      <c r="G109" s="673"/>
      <c r="H109" s="167">
        <v>0</v>
      </c>
      <c r="I109" s="167">
        <v>0</v>
      </c>
      <c r="J109" s="198">
        <v>0</v>
      </c>
      <c r="K109" s="217" t="str">
        <f>IF((H109-50*H74/12)&gt;0,H109-50*H74/12," ")</f>
        <v xml:space="preserve"> </v>
      </c>
      <c r="L109" s="217" t="str">
        <f>IF((I109-50*I74/12)&gt;0,I109-50*I74/12," ")</f>
        <v xml:space="preserve"> </v>
      </c>
      <c r="M109" s="217" t="str">
        <f>IF((J109-50*J74/12)&gt;0,J109-50*J74/12," ")</f>
        <v xml:space="preserve"> </v>
      </c>
      <c r="N109" s="146"/>
    </row>
    <row r="110" spans="1:14" ht="22.5" customHeight="1" x14ac:dyDescent="0.2">
      <c r="A110" s="5"/>
      <c r="B110" s="670" t="s">
        <v>236</v>
      </c>
      <c r="C110" s="671"/>
      <c r="D110" s="671"/>
      <c r="E110" s="676" t="s">
        <v>71</v>
      </c>
      <c r="F110" s="676"/>
      <c r="G110" s="677"/>
      <c r="H110" s="167">
        <v>0</v>
      </c>
      <c r="I110" s="167">
        <v>0</v>
      </c>
      <c r="J110" s="198">
        <v>0</v>
      </c>
      <c r="K110" s="219"/>
      <c r="L110" s="219"/>
      <c r="M110" s="213"/>
      <c r="N110" s="146"/>
    </row>
    <row r="111" spans="1:14" ht="22.5" customHeight="1" x14ac:dyDescent="0.2">
      <c r="A111" s="5"/>
      <c r="B111" s="777" t="s">
        <v>237</v>
      </c>
      <c r="C111" s="778"/>
      <c r="D111" s="778"/>
      <c r="E111" s="672" t="s">
        <v>72</v>
      </c>
      <c r="F111" s="672"/>
      <c r="G111" s="673"/>
      <c r="H111" s="167">
        <v>0</v>
      </c>
      <c r="I111" s="167">
        <v>0</v>
      </c>
      <c r="J111" s="198">
        <v>0</v>
      </c>
      <c r="K111" s="219"/>
      <c r="L111" s="219"/>
      <c r="M111" s="213"/>
      <c r="N111" s="146"/>
    </row>
    <row r="112" spans="1:14" ht="22.5" customHeight="1" x14ac:dyDescent="0.2">
      <c r="A112" s="5"/>
      <c r="B112" s="792" t="s">
        <v>238</v>
      </c>
      <c r="C112" s="793"/>
      <c r="D112" s="793"/>
      <c r="E112" s="794" t="s">
        <v>175</v>
      </c>
      <c r="F112" s="794"/>
      <c r="G112" s="795"/>
      <c r="H112" s="169">
        <v>0</v>
      </c>
      <c r="I112" s="169">
        <v>0</v>
      </c>
      <c r="J112" s="199">
        <v>0</v>
      </c>
      <c r="K112" s="170" t="str">
        <f>IF((H80+H82)*H112&lt;&gt;0,IF((1/(H80+H82)*H112&gt;5%),(1/(H80+H82)*H112)," ")," ")</f>
        <v xml:space="preserve"> </v>
      </c>
      <c r="L112" s="170" t="str">
        <f>IF((I80+I82)*I112&lt;&gt;0,IF((1/(I80+I82)*I112&gt;5%),(1/(I80+I82)*I112)," ")," ")</f>
        <v xml:space="preserve"> </v>
      </c>
      <c r="M112" s="170" t="str">
        <f>IF((J80+J82)*J112&lt;&gt;0,IF((1/(J80+J82)*J112&gt;5%),(1/(J80+J82)*J112)," ")," ")</f>
        <v xml:space="preserve"> </v>
      </c>
      <c r="N112" s="146"/>
    </row>
    <row r="113" spans="1:14" ht="60" customHeight="1" x14ac:dyDescent="0.2">
      <c r="A113" s="5"/>
      <c r="B113" s="796" t="s">
        <v>239</v>
      </c>
      <c r="C113" s="797"/>
      <c r="D113" s="797"/>
      <c r="E113" s="798" t="s">
        <v>240</v>
      </c>
      <c r="F113" s="798"/>
      <c r="G113" s="799"/>
      <c r="H113" s="171">
        <v>0</v>
      </c>
      <c r="I113" s="171">
        <v>0</v>
      </c>
      <c r="J113" s="200">
        <v>0</v>
      </c>
      <c r="K113" s="220"/>
      <c r="L113" s="220"/>
      <c r="M113" s="213"/>
      <c r="N113" s="146"/>
    </row>
    <row r="114" spans="1:14" ht="24.95" customHeight="1" thickBot="1" x14ac:dyDescent="0.25">
      <c r="A114" s="5"/>
      <c r="B114" s="800" t="s">
        <v>241</v>
      </c>
      <c r="C114" s="801"/>
      <c r="D114" s="801"/>
      <c r="E114" s="802" t="s">
        <v>242</v>
      </c>
      <c r="F114" s="802"/>
      <c r="G114" s="802"/>
      <c r="H114" s="172">
        <v>0</v>
      </c>
      <c r="I114" s="172">
        <v>0</v>
      </c>
      <c r="J114" s="201">
        <v>0</v>
      </c>
      <c r="K114" s="220"/>
      <c r="L114" s="220"/>
      <c r="M114" s="213"/>
      <c r="N114" s="146"/>
    </row>
    <row r="115" spans="1:14" ht="15" customHeight="1" x14ac:dyDescent="0.2">
      <c r="A115" s="5"/>
      <c r="B115" s="803" t="s">
        <v>243</v>
      </c>
      <c r="C115" s="788"/>
      <c r="D115" s="788"/>
      <c r="E115" s="788" t="s">
        <v>66</v>
      </c>
      <c r="F115" s="788"/>
      <c r="G115" s="789"/>
      <c r="H115" s="173">
        <f t="shared" ref="H115:J116" si="0">H75+H84</f>
        <v>0</v>
      </c>
      <c r="I115" s="173">
        <f t="shared" si="0"/>
        <v>0</v>
      </c>
      <c r="J115" s="202">
        <f t="shared" si="0"/>
        <v>0</v>
      </c>
      <c r="K115" s="216"/>
      <c r="L115" s="216"/>
      <c r="M115" s="213"/>
      <c r="N115" s="146"/>
    </row>
    <row r="116" spans="1:14" ht="15" customHeight="1" thickBot="1" x14ac:dyDescent="0.25">
      <c r="A116" s="5"/>
      <c r="B116" s="174"/>
      <c r="C116" s="153"/>
      <c r="D116" s="153"/>
      <c r="E116" s="790" t="s">
        <v>67</v>
      </c>
      <c r="F116" s="790"/>
      <c r="G116" s="791"/>
      <c r="H116" s="175">
        <f t="shared" si="0"/>
        <v>0</v>
      </c>
      <c r="I116" s="175">
        <f t="shared" si="0"/>
        <v>0</v>
      </c>
      <c r="J116" s="203">
        <f t="shared" si="0"/>
        <v>0</v>
      </c>
      <c r="K116" s="217"/>
      <c r="L116" s="217"/>
      <c r="M116" s="213"/>
      <c r="N116" s="146"/>
    </row>
    <row r="117" spans="1:14" ht="15" customHeight="1" x14ac:dyDescent="0.2">
      <c r="A117" s="5"/>
      <c r="B117" s="655" t="s">
        <v>244</v>
      </c>
      <c r="C117" s="656"/>
      <c r="D117" s="656"/>
      <c r="E117" s="621" t="s">
        <v>77</v>
      </c>
      <c r="F117" s="621"/>
      <c r="G117" s="622"/>
      <c r="H117" s="176">
        <f t="shared" ref="H117:J118" si="1">H137</f>
        <v>0</v>
      </c>
      <c r="I117" s="176">
        <f t="shared" si="1"/>
        <v>0</v>
      </c>
      <c r="J117" s="204">
        <f t="shared" si="1"/>
        <v>0</v>
      </c>
      <c r="K117" s="218"/>
      <c r="L117" s="218"/>
      <c r="M117" s="213"/>
      <c r="N117" s="146"/>
    </row>
    <row r="118" spans="1:14" ht="50.1" customHeight="1" thickBot="1" x14ac:dyDescent="0.25">
      <c r="A118" s="5"/>
      <c r="B118" s="779" t="s">
        <v>245</v>
      </c>
      <c r="C118" s="780"/>
      <c r="D118" s="780"/>
      <c r="E118" s="625" t="s">
        <v>179</v>
      </c>
      <c r="F118" s="625"/>
      <c r="G118" s="626"/>
      <c r="H118" s="177">
        <f t="shared" si="1"/>
        <v>0</v>
      </c>
      <c r="I118" s="177">
        <f t="shared" si="1"/>
        <v>0</v>
      </c>
      <c r="J118" s="205">
        <f t="shared" si="1"/>
        <v>0</v>
      </c>
      <c r="K118" s="218"/>
      <c r="L118" s="218"/>
      <c r="M118" s="213"/>
      <c r="N118" s="146"/>
    </row>
    <row r="119" spans="1:14" ht="15" customHeight="1" thickBot="1" x14ac:dyDescent="0.25">
      <c r="A119" s="5"/>
      <c r="B119" s="617" t="s">
        <v>246</v>
      </c>
      <c r="C119" s="618"/>
      <c r="D119" s="618"/>
      <c r="E119" s="618"/>
      <c r="F119" s="618"/>
      <c r="G119" s="619"/>
      <c r="H119" s="178">
        <f>ROUND(H115+H117+H118,2)</f>
        <v>0</v>
      </c>
      <c r="I119" s="182">
        <f>ROUND(I115+I117+I118,2)</f>
        <v>0</v>
      </c>
      <c r="J119" s="206">
        <f>ROUND(J115+J117+J118,2)</f>
        <v>0</v>
      </c>
      <c r="K119" s="216"/>
      <c r="L119" s="216"/>
      <c r="M119" s="213"/>
      <c r="N119" s="146"/>
    </row>
    <row r="120" spans="1:14" ht="15" customHeight="1" x14ac:dyDescent="0.2">
      <c r="A120" s="5"/>
      <c r="B120" s="632" t="s">
        <v>247</v>
      </c>
      <c r="C120" s="632"/>
      <c r="D120" s="632"/>
      <c r="E120" s="632"/>
      <c r="F120" s="632"/>
      <c r="G120" s="632"/>
      <c r="H120" s="632"/>
      <c r="I120" s="632"/>
      <c r="J120" s="632"/>
      <c r="K120" s="216"/>
      <c r="L120" s="216"/>
      <c r="M120" s="213"/>
      <c r="N120" s="146"/>
    </row>
    <row r="121" spans="1:14" ht="15" customHeight="1" thickBot="1" x14ac:dyDescent="0.25">
      <c r="A121" s="5"/>
      <c r="B121" s="632"/>
      <c r="C121" s="632"/>
      <c r="D121" s="632"/>
      <c r="E121" s="632"/>
      <c r="F121" s="632"/>
      <c r="G121" s="632"/>
      <c r="H121" s="632"/>
      <c r="I121" s="632"/>
      <c r="J121" s="632"/>
      <c r="K121" s="216"/>
      <c r="L121" s="216"/>
      <c r="M121" s="213"/>
      <c r="N121" s="146"/>
    </row>
    <row r="122" spans="1:14" ht="15" customHeight="1" thickBot="1" x14ac:dyDescent="0.3">
      <c r="A122" s="50"/>
      <c r="B122" s="657" t="s">
        <v>203</v>
      </c>
      <c r="C122" s="658"/>
      <c r="D122" s="636" t="str">
        <f>D69</f>
        <v>xxx</v>
      </c>
      <c r="E122" s="637"/>
      <c r="F122" s="637"/>
      <c r="G122" s="637"/>
      <c r="H122" s="637"/>
      <c r="I122" s="637"/>
      <c r="J122" s="638"/>
      <c r="K122" s="216"/>
      <c r="L122" s="216"/>
      <c r="M122" s="213"/>
      <c r="N122" s="146"/>
    </row>
    <row r="123" spans="1:14" ht="15" customHeight="1" thickBot="1" x14ac:dyDescent="0.25">
      <c r="A123" s="50"/>
      <c r="B123" s="146"/>
      <c r="C123" s="146"/>
      <c r="D123" s="146"/>
      <c r="E123" s="146"/>
      <c r="F123" s="146"/>
      <c r="G123" s="146"/>
      <c r="H123" s="146"/>
      <c r="I123" s="146"/>
      <c r="J123" s="146"/>
      <c r="K123" s="216"/>
      <c r="L123" s="216"/>
      <c r="M123" s="213"/>
      <c r="N123" s="146"/>
    </row>
    <row r="124" spans="1:14" ht="15" customHeight="1" thickBot="1" x14ac:dyDescent="0.25">
      <c r="A124" s="50"/>
      <c r="B124" s="633" t="s">
        <v>248</v>
      </c>
      <c r="C124" s="634"/>
      <c r="D124" s="634"/>
      <c r="E124" s="634"/>
      <c r="F124" s="634"/>
      <c r="G124" s="634"/>
      <c r="H124" s="634"/>
      <c r="I124" s="634"/>
      <c r="J124" s="635"/>
      <c r="K124" s="216"/>
      <c r="L124" s="216"/>
      <c r="M124" s="213"/>
      <c r="N124" s="146"/>
    </row>
    <row r="125" spans="1:14" ht="15" customHeight="1" thickBot="1" x14ac:dyDescent="0.25">
      <c r="A125" s="50"/>
      <c r="B125" s="179"/>
      <c r="C125" s="179"/>
      <c r="D125" s="179"/>
      <c r="E125" s="179"/>
      <c r="F125" s="179"/>
      <c r="G125" s="179"/>
      <c r="H125" s="179"/>
      <c r="I125" s="179"/>
      <c r="J125" s="179"/>
      <c r="K125" s="216"/>
      <c r="L125" s="216"/>
      <c r="M125" s="213"/>
      <c r="N125" s="146"/>
    </row>
    <row r="126" spans="1:14" ht="15" customHeight="1" x14ac:dyDescent="0.25">
      <c r="A126" s="50"/>
      <c r="B126" s="755" t="s">
        <v>75</v>
      </c>
      <c r="C126" s="756"/>
      <c r="D126" s="756"/>
      <c r="E126" s="804"/>
      <c r="F126" s="804"/>
      <c r="G126" s="806" t="s">
        <v>182</v>
      </c>
      <c r="H126" s="241">
        <f t="shared" ref="H126:J127" si="2">H73</f>
        <v>2024</v>
      </c>
      <c r="I126" s="241" t="str">
        <f t="shared" si="2"/>
        <v>Jahr</v>
      </c>
      <c r="J126" s="242" t="str">
        <f t="shared" si="2"/>
        <v>Jahr</v>
      </c>
      <c r="K126" s="216"/>
      <c r="L126" s="216"/>
      <c r="M126" s="213"/>
      <c r="N126" s="146"/>
    </row>
    <row r="127" spans="1:14" ht="15" customHeight="1" thickBot="1" x14ac:dyDescent="0.25">
      <c r="A127" s="5"/>
      <c r="B127" s="757"/>
      <c r="C127" s="758"/>
      <c r="D127" s="758"/>
      <c r="E127" s="805"/>
      <c r="F127" s="805"/>
      <c r="G127" s="807"/>
      <c r="H127" s="243">
        <f t="shared" si="2"/>
        <v>12</v>
      </c>
      <c r="I127" s="243">
        <f t="shared" si="2"/>
        <v>12</v>
      </c>
      <c r="J127" s="244">
        <f t="shared" si="2"/>
        <v>12</v>
      </c>
      <c r="K127" s="215"/>
      <c r="L127" s="215"/>
      <c r="M127" s="213"/>
      <c r="N127" s="146"/>
    </row>
    <row r="128" spans="1:14" ht="15" customHeight="1" thickBot="1" x14ac:dyDescent="0.3">
      <c r="A128" s="5"/>
      <c r="B128" s="785" t="s">
        <v>249</v>
      </c>
      <c r="C128" s="786"/>
      <c r="D128" s="786"/>
      <c r="E128" s="786"/>
      <c r="F128" s="786"/>
      <c r="G128" s="787"/>
      <c r="H128" s="180">
        <f>H76+H85</f>
        <v>0</v>
      </c>
      <c r="I128" s="180">
        <f>I76+I85</f>
        <v>0</v>
      </c>
      <c r="J128" s="209">
        <f>J76+J85</f>
        <v>0</v>
      </c>
      <c r="K128" s="217"/>
      <c r="L128" s="217"/>
      <c r="M128" s="213"/>
      <c r="N128" s="146"/>
    </row>
    <row r="129" spans="1:14" ht="15" customHeight="1" x14ac:dyDescent="0.25">
      <c r="A129" s="5"/>
      <c r="B129" s="781" t="s">
        <v>250</v>
      </c>
      <c r="C129" s="782"/>
      <c r="D129" s="783"/>
      <c r="E129" s="784" t="s">
        <v>76</v>
      </c>
      <c r="F129" s="782"/>
      <c r="G129" s="782"/>
      <c r="H129" s="181">
        <f>SUM(H130:H131)</f>
        <v>0</v>
      </c>
      <c r="I129" s="181">
        <f>SUM(I130:I131)</f>
        <v>0</v>
      </c>
      <c r="J129" s="210">
        <f>SUM(J130:J131)</f>
        <v>0</v>
      </c>
      <c r="K129" s="659" t="str">
        <f>IF((H139+I139+J139)*(H129+I129+J129+H132+I132+J132+H137+I137+J137+H138+I138+J138)&lt;&gt;0,IF((1/(H139+I139+J139)*(H129+I129+J129+H132+I132+J132+H137+I137+J137+H138+I138+J138))&lt;10%,1/(H139+I139+J139)*(H129+I129+J129+H132+I132+J132+H137+I137+J137+H138+I138+J138),""),"")</f>
        <v/>
      </c>
      <c r="L129" s="659"/>
      <c r="M129" s="659"/>
      <c r="N129" s="146"/>
    </row>
    <row r="130" spans="1:14" ht="15" customHeight="1" x14ac:dyDescent="0.2">
      <c r="A130" s="5"/>
      <c r="B130" s="639" t="s">
        <v>251</v>
      </c>
      <c r="C130" s="640"/>
      <c r="D130" s="641"/>
      <c r="E130" s="642"/>
      <c r="F130" s="642"/>
      <c r="G130" s="643"/>
      <c r="H130" s="54">
        <v>0</v>
      </c>
      <c r="I130" s="54">
        <v>0</v>
      </c>
      <c r="J130" s="192">
        <v>0</v>
      </c>
      <c r="K130" s="218"/>
      <c r="L130" s="218"/>
      <c r="M130" s="213"/>
      <c r="N130" s="146"/>
    </row>
    <row r="131" spans="1:14" ht="22.5" customHeight="1" thickBot="1" x14ac:dyDescent="0.25">
      <c r="A131" s="5"/>
      <c r="B131" s="623" t="s">
        <v>252</v>
      </c>
      <c r="C131" s="624"/>
      <c r="D131" s="624"/>
      <c r="E131" s="625" t="s">
        <v>78</v>
      </c>
      <c r="F131" s="625"/>
      <c r="G131" s="626"/>
      <c r="H131" s="55">
        <v>0</v>
      </c>
      <c r="I131" s="55">
        <v>0</v>
      </c>
      <c r="J131" s="193">
        <v>0</v>
      </c>
      <c r="K131" s="218"/>
      <c r="L131" s="218"/>
      <c r="M131" s="213"/>
      <c r="N131" s="146"/>
    </row>
    <row r="132" spans="1:14" ht="15" customHeight="1" x14ac:dyDescent="0.2">
      <c r="A132" s="5"/>
      <c r="B132" s="644" t="s">
        <v>253</v>
      </c>
      <c r="C132" s="645"/>
      <c r="D132" s="646"/>
      <c r="E132" s="647"/>
      <c r="F132" s="648"/>
      <c r="G132" s="648"/>
      <c r="H132" s="181">
        <f>SUM(H133:H135)</f>
        <v>0</v>
      </c>
      <c r="I132" s="181">
        <f>SUM(I133:I135)</f>
        <v>0</v>
      </c>
      <c r="J132" s="210">
        <f>SUM(J133:J135)</f>
        <v>0</v>
      </c>
      <c r="K132" s="216"/>
      <c r="L132" s="216"/>
      <c r="M132" s="213"/>
      <c r="N132" s="146"/>
    </row>
    <row r="133" spans="1:14" ht="15" customHeight="1" x14ac:dyDescent="0.2">
      <c r="A133" s="5"/>
      <c r="B133" s="649" t="s">
        <v>254</v>
      </c>
      <c r="C133" s="650"/>
      <c r="D133" s="650"/>
      <c r="E133" s="650"/>
      <c r="F133" s="650"/>
      <c r="G133" s="651"/>
      <c r="H133" s="54">
        <v>0</v>
      </c>
      <c r="I133" s="54">
        <v>0</v>
      </c>
      <c r="J133" s="192">
        <v>0</v>
      </c>
      <c r="K133" s="218"/>
      <c r="L133" s="218"/>
      <c r="M133" s="213"/>
      <c r="N133" s="146"/>
    </row>
    <row r="134" spans="1:14" ht="15" customHeight="1" x14ac:dyDescent="0.2">
      <c r="A134" s="5"/>
      <c r="B134" s="649" t="s">
        <v>255</v>
      </c>
      <c r="C134" s="650"/>
      <c r="D134" s="650"/>
      <c r="E134" s="650"/>
      <c r="F134" s="650"/>
      <c r="G134" s="651"/>
      <c r="H134" s="54">
        <v>0</v>
      </c>
      <c r="I134" s="54">
        <v>0</v>
      </c>
      <c r="J134" s="192">
        <v>0</v>
      </c>
      <c r="K134" s="218"/>
      <c r="L134" s="218"/>
      <c r="M134" s="213"/>
      <c r="N134" s="146"/>
    </row>
    <row r="135" spans="1:14" ht="15" customHeight="1" thickBot="1" x14ac:dyDescent="0.25">
      <c r="A135" s="5"/>
      <c r="B135" s="652" t="s">
        <v>256</v>
      </c>
      <c r="C135" s="653"/>
      <c r="D135" s="653"/>
      <c r="E135" s="653"/>
      <c r="F135" s="653"/>
      <c r="G135" s="654"/>
      <c r="H135" s="55">
        <v>0</v>
      </c>
      <c r="I135" s="55">
        <v>0</v>
      </c>
      <c r="J135" s="193">
        <v>0</v>
      </c>
      <c r="K135" s="218"/>
      <c r="L135" s="218"/>
      <c r="M135" s="218"/>
      <c r="N135" s="146"/>
    </row>
    <row r="136" spans="1:14" ht="15" customHeight="1" thickBot="1" x14ac:dyDescent="0.25">
      <c r="A136" s="5"/>
      <c r="B136" s="617" t="s">
        <v>257</v>
      </c>
      <c r="C136" s="618"/>
      <c r="D136" s="618"/>
      <c r="E136" s="618"/>
      <c r="F136" s="618"/>
      <c r="G136" s="619"/>
      <c r="H136" s="182">
        <f>H128+H129+H132</f>
        <v>0</v>
      </c>
      <c r="I136" s="182">
        <f>I128+I129+I132</f>
        <v>0</v>
      </c>
      <c r="J136" s="206">
        <f>J128+J129+J132</f>
        <v>0</v>
      </c>
      <c r="K136" s="218"/>
      <c r="L136" s="218"/>
      <c r="M136" s="213"/>
      <c r="N136" s="146"/>
    </row>
    <row r="137" spans="1:14" ht="15" customHeight="1" x14ac:dyDescent="0.2">
      <c r="A137" s="5"/>
      <c r="B137" s="620" t="s">
        <v>258</v>
      </c>
      <c r="C137" s="621"/>
      <c r="D137" s="621"/>
      <c r="E137" s="621" t="s">
        <v>77</v>
      </c>
      <c r="F137" s="621"/>
      <c r="G137" s="622"/>
      <c r="H137" s="183">
        <v>0</v>
      </c>
      <c r="I137" s="183">
        <v>0</v>
      </c>
      <c r="J137" s="211">
        <v>0</v>
      </c>
      <c r="K137" s="218"/>
      <c r="L137" s="218"/>
      <c r="M137" s="213"/>
      <c r="N137" s="146"/>
    </row>
    <row r="138" spans="1:14" ht="50.1" customHeight="1" thickBot="1" x14ac:dyDescent="0.25">
      <c r="A138" s="5"/>
      <c r="B138" s="623" t="s">
        <v>259</v>
      </c>
      <c r="C138" s="624"/>
      <c r="D138" s="624"/>
      <c r="E138" s="625" t="s">
        <v>179</v>
      </c>
      <c r="F138" s="625"/>
      <c r="G138" s="626"/>
      <c r="H138" s="55">
        <v>0</v>
      </c>
      <c r="I138" s="55">
        <v>0</v>
      </c>
      <c r="J138" s="193">
        <v>0</v>
      </c>
      <c r="K138" s="218"/>
      <c r="L138" s="218"/>
      <c r="M138" s="213"/>
      <c r="N138" s="146"/>
    </row>
    <row r="139" spans="1:14" ht="15" customHeight="1" thickBot="1" x14ac:dyDescent="0.25">
      <c r="A139" s="5"/>
      <c r="B139" s="627" t="s">
        <v>260</v>
      </c>
      <c r="C139" s="628"/>
      <c r="D139" s="628"/>
      <c r="E139" s="628"/>
      <c r="F139" s="628"/>
      <c r="G139" s="629"/>
      <c r="H139" s="182">
        <f>ROUND(H136+H137+H138,2)</f>
        <v>0</v>
      </c>
      <c r="I139" s="182">
        <f>ROUND(I136+I137+I138,2)</f>
        <v>0</v>
      </c>
      <c r="J139" s="206">
        <f>ROUND(J136+J137+J138,2)</f>
        <v>0</v>
      </c>
      <c r="K139" s="216"/>
      <c r="L139" s="216"/>
      <c r="M139" s="213"/>
      <c r="N139" s="146"/>
    </row>
    <row r="140" spans="1:14" ht="15" customHeight="1" x14ac:dyDescent="0.25">
      <c r="B140" s="184" t="str">
        <f>IF(H119&lt;&gt;H139,"Achtung: Ausgaben ≠ Einnahmen!!!",IF(I119&lt;&gt;I139,"Achtung: Ausgaben ≠ Einnahmen!!!",IF(J119&lt;&gt;J139,"Achtung: Ausgaben ≠ Einnahmen!!!","")))</f>
        <v/>
      </c>
      <c r="C140" s="147"/>
      <c r="D140" s="147"/>
      <c r="E140" s="147"/>
      <c r="F140" s="147"/>
      <c r="G140" s="147"/>
      <c r="H140" s="147"/>
      <c r="I140" s="185"/>
      <c r="J140" s="185"/>
      <c r="K140" s="148"/>
      <c r="L140" s="148"/>
      <c r="M140" s="147"/>
      <c r="N140" s="147"/>
    </row>
    <row r="141" spans="1:14" ht="15" customHeight="1" x14ac:dyDescent="0.25">
      <c r="B141" s="147"/>
      <c r="C141" s="147"/>
      <c r="D141" s="147"/>
      <c r="E141" s="147"/>
      <c r="F141" s="147"/>
      <c r="G141" s="147"/>
      <c r="H141" s="186"/>
      <c r="I141" s="147"/>
      <c r="J141" s="147"/>
      <c r="K141" s="148"/>
      <c r="L141" s="148"/>
      <c r="M141" s="147"/>
      <c r="N141" s="147"/>
    </row>
    <row r="142" spans="1:14" ht="15" customHeight="1" x14ac:dyDescent="0.2">
      <c r="B142" s="630" t="s">
        <v>261</v>
      </c>
      <c r="C142" s="630"/>
      <c r="D142" s="630"/>
      <c r="E142" s="147"/>
      <c r="F142" s="147"/>
      <c r="G142" s="147"/>
      <c r="H142" s="147"/>
      <c r="I142" s="147"/>
      <c r="J142" s="147"/>
      <c r="K142" s="148"/>
      <c r="L142" s="148"/>
      <c r="M142" s="147"/>
      <c r="N142" s="147"/>
    </row>
    <row r="143" spans="1:14" ht="15" customHeight="1" x14ac:dyDescent="0.2">
      <c r="B143" s="631"/>
      <c r="C143" s="631"/>
      <c r="D143" s="631"/>
      <c r="F143" s="187"/>
      <c r="G143" s="187"/>
      <c r="H143" s="187"/>
      <c r="I143" s="187"/>
      <c r="J143" s="188"/>
      <c r="K143" s="148"/>
      <c r="L143" s="148"/>
      <c r="M143" s="147"/>
      <c r="N143" s="147"/>
    </row>
    <row r="144" spans="1:14" ht="15" customHeight="1" x14ac:dyDescent="0.2">
      <c r="B144" s="1" t="s">
        <v>262</v>
      </c>
      <c r="F144" s="1" t="s">
        <v>5</v>
      </c>
      <c r="K144" s="148"/>
      <c r="L144" s="148"/>
      <c r="M144" s="147"/>
      <c r="N144" s="147"/>
    </row>
    <row r="145" spans="11:14" ht="15" customHeight="1" x14ac:dyDescent="0.2">
      <c r="K145" s="147"/>
      <c r="L145" s="147"/>
      <c r="M145" s="147"/>
      <c r="N145" s="147"/>
    </row>
  </sheetData>
  <sheetProtection algorithmName="SHA-512" hashValue="ONQ7H52oBPbbGzEUpD+GLOIBxbey9q8/DNJJJPWvUVbNNCaRAIP6LoHMxic78JHdfFQOCYg7H0N2iQjOupokaQ==" saltValue="ParwbUjvjbUgku6opf+EtA==" spinCount="100000" sheet="1" objects="1" scenarios="1" selectLockedCells="1"/>
  <mergeCells count="120">
    <mergeCell ref="B1:M6"/>
    <mergeCell ref="B8:M9"/>
    <mergeCell ref="B10:M12"/>
    <mergeCell ref="B14:C17"/>
    <mergeCell ref="D14:M17"/>
    <mergeCell ref="B18:C19"/>
    <mergeCell ref="D18:G19"/>
    <mergeCell ref="H18:M19"/>
    <mergeCell ref="B86:D86"/>
    <mergeCell ref="E86:G86"/>
    <mergeCell ref="B77:F77"/>
    <mergeCell ref="B78:F78"/>
    <mergeCell ref="B87:D87"/>
    <mergeCell ref="E87:G87"/>
    <mergeCell ref="E84:G84"/>
    <mergeCell ref="E85:G85"/>
    <mergeCell ref="B20:C23"/>
    <mergeCell ref="D20:M23"/>
    <mergeCell ref="B24:I25"/>
    <mergeCell ref="J24:M25"/>
    <mergeCell ref="B26:C33"/>
    <mergeCell ref="D26:M33"/>
    <mergeCell ref="B80:G80"/>
    <mergeCell ref="B81:G81"/>
    <mergeCell ref="B82:G82"/>
    <mergeCell ref="B83:G83"/>
    <mergeCell ref="B84:D85"/>
    <mergeCell ref="B69:C69"/>
    <mergeCell ref="D69:J69"/>
    <mergeCell ref="B71:J71"/>
    <mergeCell ref="B73:D74"/>
    <mergeCell ref="B75:D76"/>
    <mergeCell ref="E75:G75"/>
    <mergeCell ref="E76:G76"/>
    <mergeCell ref="B79:C79"/>
    <mergeCell ref="E79:F79"/>
    <mergeCell ref="B92:D92"/>
    <mergeCell ref="E92:G92"/>
    <mergeCell ref="B94:D94"/>
    <mergeCell ref="E94:G94"/>
    <mergeCell ref="B89:D89"/>
    <mergeCell ref="E89:G89"/>
    <mergeCell ref="B90:D90"/>
    <mergeCell ref="E90:G90"/>
    <mergeCell ref="B91:D91"/>
    <mergeCell ref="E91:G91"/>
    <mergeCell ref="B98:D98"/>
    <mergeCell ref="E98:G98"/>
    <mergeCell ref="B99:D99"/>
    <mergeCell ref="E99:G99"/>
    <mergeCell ref="B100:D100"/>
    <mergeCell ref="E100:G100"/>
    <mergeCell ref="B95:D95"/>
    <mergeCell ref="E95:G95"/>
    <mergeCell ref="B96:D96"/>
    <mergeCell ref="E96:G96"/>
    <mergeCell ref="B105:D105"/>
    <mergeCell ref="E105:G105"/>
    <mergeCell ref="B106:D106"/>
    <mergeCell ref="E106:G106"/>
    <mergeCell ref="B101:D101"/>
    <mergeCell ref="E101:G101"/>
    <mergeCell ref="B102:D102"/>
    <mergeCell ref="E102:G102"/>
    <mergeCell ref="B103:D103"/>
    <mergeCell ref="E103:G103"/>
    <mergeCell ref="B104:D104"/>
    <mergeCell ref="E104:G104"/>
    <mergeCell ref="B107:D107"/>
    <mergeCell ref="E107:G107"/>
    <mergeCell ref="K129:M129"/>
    <mergeCell ref="B130:D130"/>
    <mergeCell ref="E130:G130"/>
    <mergeCell ref="B124:J124"/>
    <mergeCell ref="B128:G128"/>
    <mergeCell ref="B129:D129"/>
    <mergeCell ref="E129:G129"/>
    <mergeCell ref="E115:G115"/>
    <mergeCell ref="E116:G116"/>
    <mergeCell ref="B118:D118"/>
    <mergeCell ref="E118:G118"/>
    <mergeCell ref="B108:D108"/>
    <mergeCell ref="E108:G108"/>
    <mergeCell ref="B109:D109"/>
    <mergeCell ref="E109:G109"/>
    <mergeCell ref="B110:D110"/>
    <mergeCell ref="E110:G110"/>
    <mergeCell ref="B111:D111"/>
    <mergeCell ref="E111:G111"/>
    <mergeCell ref="B112:D112"/>
    <mergeCell ref="E112:G112"/>
    <mergeCell ref="B113:D113"/>
    <mergeCell ref="E113:G113"/>
    <mergeCell ref="B135:G135"/>
    <mergeCell ref="B136:G136"/>
    <mergeCell ref="B137:D137"/>
    <mergeCell ref="E137:G137"/>
    <mergeCell ref="B138:D138"/>
    <mergeCell ref="E138:G138"/>
    <mergeCell ref="B139:G139"/>
    <mergeCell ref="E126:E127"/>
    <mergeCell ref="F126:F127"/>
    <mergeCell ref="G126:G127"/>
    <mergeCell ref="B142:D143"/>
    <mergeCell ref="B114:D114"/>
    <mergeCell ref="E114:G114"/>
    <mergeCell ref="B115:D115"/>
    <mergeCell ref="B117:D117"/>
    <mergeCell ref="E117:G117"/>
    <mergeCell ref="B119:G119"/>
    <mergeCell ref="B120:J121"/>
    <mergeCell ref="B122:C122"/>
    <mergeCell ref="D122:J122"/>
    <mergeCell ref="B131:D131"/>
    <mergeCell ref="E131:G131"/>
    <mergeCell ref="B132:D132"/>
    <mergeCell ref="E132:G132"/>
    <mergeCell ref="B133:G133"/>
    <mergeCell ref="B134:G134"/>
    <mergeCell ref="B126:D127"/>
  </mergeCells>
  <dataValidations count="1">
    <dataValidation type="list" allowBlank="1" showInputMessage="1" showErrorMessage="1" sqref="D18:G19">
      <formula1>"SR I = Teilraum Innere Stadt,SR II = Teilraum Hallescher Norden,SR III = Teilraum Hallescher Osten,SR IV = Teilraum Hallescher Süden,SR V = Teilraum Hallescher Westen,SRÜ = sozialraumübergreifend = Stadtweite Angebote"</formula1>
    </dataValidation>
  </dataValidations>
  <pageMargins left="0.70866141732283472" right="0.70866141732283472" top="0.78740157480314965" bottom="0.78740157480314965" header="0.31496062992125984" footer="0.31496062992125984"/>
  <pageSetup paperSize="9" scale="66" orientation="portrait" r:id="rId1"/>
  <headerFooter>
    <oddHeader>&amp;C&amp;"Arial,Standard"&amp;A</oddHeader>
    <oddFooter>&amp;C&amp;"Arial,Standard"Seite &amp;P von &amp;N</oddFooter>
  </headerFooter>
  <rowBreaks count="2" manualBreakCount="2">
    <brk id="68" max="13" man="1"/>
    <brk id="121" max="13"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45"/>
  <sheetViews>
    <sheetView showGridLines="0" showRowColHeaders="0" view="pageBreakPreview" zoomScaleNormal="100" zoomScaleSheetLayoutView="100" workbookViewId="0">
      <selection activeCell="D14" sqref="D14:M17"/>
    </sheetView>
  </sheetViews>
  <sheetFormatPr baseColWidth="10" defaultColWidth="11.42578125" defaultRowHeight="15" customHeight="1" x14ac:dyDescent="0.2"/>
  <cols>
    <col min="1" max="1" width="2.5703125" style="1" customWidth="1"/>
    <col min="2" max="10" width="11.42578125" style="1"/>
    <col min="11" max="13" width="8" style="1" customWidth="1"/>
    <col min="14" max="14" width="2.5703125" style="1" customWidth="1"/>
    <col min="15" max="16384" width="11.42578125" style="1"/>
  </cols>
  <sheetData>
    <row r="1" spans="1:13" ht="15" customHeight="1" x14ac:dyDescent="0.2">
      <c r="A1" s="5"/>
      <c r="B1" s="310"/>
      <c r="C1" s="310"/>
      <c r="D1" s="310"/>
      <c r="E1" s="310"/>
      <c r="F1" s="310"/>
      <c r="G1" s="310"/>
      <c r="H1" s="310"/>
      <c r="I1" s="310"/>
      <c r="J1" s="310"/>
      <c r="K1" s="310"/>
      <c r="L1" s="310"/>
      <c r="M1" s="310"/>
    </row>
    <row r="2" spans="1:13" ht="15" customHeight="1" x14ac:dyDescent="0.2">
      <c r="A2" s="5"/>
      <c r="B2" s="310"/>
      <c r="C2" s="310"/>
      <c r="D2" s="310"/>
      <c r="E2" s="310"/>
      <c r="F2" s="310"/>
      <c r="G2" s="310"/>
      <c r="H2" s="310"/>
      <c r="I2" s="310"/>
      <c r="J2" s="310"/>
      <c r="K2" s="310"/>
      <c r="L2" s="310"/>
      <c r="M2" s="310"/>
    </row>
    <row r="3" spans="1:13" ht="15" customHeight="1" x14ac:dyDescent="0.2">
      <c r="A3" s="5"/>
      <c r="B3" s="310"/>
      <c r="C3" s="310"/>
      <c r="D3" s="310"/>
      <c r="E3" s="310"/>
      <c r="F3" s="310"/>
      <c r="G3" s="310"/>
      <c r="H3" s="310"/>
      <c r="I3" s="310"/>
      <c r="J3" s="310"/>
      <c r="K3" s="310"/>
      <c r="L3" s="310"/>
      <c r="M3" s="310"/>
    </row>
    <row r="4" spans="1:13" ht="15" customHeight="1" x14ac:dyDescent="0.2">
      <c r="A4" s="5"/>
      <c r="B4" s="310"/>
      <c r="C4" s="310"/>
      <c r="D4" s="310"/>
      <c r="E4" s="310"/>
      <c r="F4" s="310"/>
      <c r="G4" s="310"/>
      <c r="H4" s="310"/>
      <c r="I4" s="310"/>
      <c r="J4" s="310"/>
      <c r="K4" s="310"/>
      <c r="L4" s="310"/>
      <c r="M4" s="310"/>
    </row>
    <row r="5" spans="1:13" ht="15" customHeight="1" x14ac:dyDescent="0.2">
      <c r="A5" s="5"/>
      <c r="B5" s="310"/>
      <c r="C5" s="310"/>
      <c r="D5" s="310"/>
      <c r="E5" s="310"/>
      <c r="F5" s="310"/>
      <c r="G5" s="310"/>
      <c r="H5" s="310"/>
      <c r="I5" s="310"/>
      <c r="J5" s="310"/>
      <c r="K5" s="310"/>
      <c r="L5" s="310"/>
      <c r="M5" s="310"/>
    </row>
    <row r="6" spans="1:13" ht="15" customHeight="1" x14ac:dyDescent="0.2">
      <c r="A6" s="5"/>
      <c r="B6" s="310"/>
      <c r="C6" s="310"/>
      <c r="D6" s="310"/>
      <c r="E6" s="310"/>
      <c r="F6" s="310"/>
      <c r="G6" s="310"/>
      <c r="H6" s="310"/>
      <c r="I6" s="310"/>
      <c r="J6" s="310"/>
      <c r="K6" s="310"/>
      <c r="L6" s="310"/>
      <c r="M6" s="310"/>
    </row>
    <row r="7" spans="1:13" ht="15" customHeight="1" thickBot="1" x14ac:dyDescent="0.25">
      <c r="A7" s="5"/>
      <c r="B7" s="5"/>
      <c r="C7" s="5"/>
      <c r="D7" s="5"/>
      <c r="E7" s="5"/>
      <c r="F7" s="5"/>
      <c r="G7" s="5"/>
      <c r="H7" s="5"/>
      <c r="I7" s="5"/>
      <c r="J7" s="5"/>
      <c r="K7" s="5"/>
      <c r="L7" s="5"/>
      <c r="M7" s="5"/>
    </row>
    <row r="8" spans="1:13" ht="15" customHeight="1" x14ac:dyDescent="0.2">
      <c r="A8" s="5"/>
      <c r="B8" s="682" t="s">
        <v>112</v>
      </c>
      <c r="C8" s="683"/>
      <c r="D8" s="683"/>
      <c r="E8" s="683"/>
      <c r="F8" s="683"/>
      <c r="G8" s="683"/>
      <c r="H8" s="683"/>
      <c r="I8" s="683"/>
      <c r="J8" s="683"/>
      <c r="K8" s="684"/>
      <c r="L8" s="684"/>
      <c r="M8" s="685"/>
    </row>
    <row r="9" spans="1:13" ht="15" customHeight="1" x14ac:dyDescent="0.2">
      <c r="A9" s="5"/>
      <c r="B9" s="686"/>
      <c r="C9" s="687"/>
      <c r="D9" s="687"/>
      <c r="E9" s="687"/>
      <c r="F9" s="687"/>
      <c r="G9" s="687"/>
      <c r="H9" s="687"/>
      <c r="I9" s="687"/>
      <c r="J9" s="687"/>
      <c r="K9" s="688"/>
      <c r="L9" s="688"/>
      <c r="M9" s="689"/>
    </row>
    <row r="10" spans="1:13" ht="15" customHeight="1" x14ac:dyDescent="0.2">
      <c r="A10" s="5"/>
      <c r="B10" s="690" t="s">
        <v>119</v>
      </c>
      <c r="C10" s="691"/>
      <c r="D10" s="691"/>
      <c r="E10" s="691"/>
      <c r="F10" s="691"/>
      <c r="G10" s="691"/>
      <c r="H10" s="691"/>
      <c r="I10" s="691"/>
      <c r="J10" s="691"/>
      <c r="K10" s="691"/>
      <c r="L10" s="691"/>
      <c r="M10" s="692"/>
    </row>
    <row r="11" spans="1:13" ht="15" customHeight="1" x14ac:dyDescent="0.2">
      <c r="A11" s="5"/>
      <c r="B11" s="693"/>
      <c r="C11" s="694"/>
      <c r="D11" s="694"/>
      <c r="E11" s="694"/>
      <c r="F11" s="694"/>
      <c r="G11" s="694"/>
      <c r="H11" s="694"/>
      <c r="I11" s="694"/>
      <c r="J11" s="694"/>
      <c r="K11" s="694"/>
      <c r="L11" s="694"/>
      <c r="M11" s="695"/>
    </row>
    <row r="12" spans="1:13" ht="15" customHeight="1" thickBot="1" x14ac:dyDescent="0.25">
      <c r="A12" s="5"/>
      <c r="B12" s="696"/>
      <c r="C12" s="697"/>
      <c r="D12" s="697"/>
      <c r="E12" s="697"/>
      <c r="F12" s="697"/>
      <c r="G12" s="697"/>
      <c r="H12" s="697"/>
      <c r="I12" s="697"/>
      <c r="J12" s="697"/>
      <c r="K12" s="697"/>
      <c r="L12" s="697"/>
      <c r="M12" s="698"/>
    </row>
    <row r="13" spans="1:13" ht="15" customHeight="1" thickBot="1" x14ac:dyDescent="0.25">
      <c r="A13" s="5"/>
      <c r="B13" s="5"/>
      <c r="C13" s="5"/>
      <c r="D13" s="5"/>
      <c r="E13" s="5"/>
      <c r="F13" s="5"/>
      <c r="G13" s="5"/>
      <c r="H13" s="5"/>
      <c r="I13" s="5"/>
      <c r="J13" s="5"/>
      <c r="K13" s="5"/>
      <c r="L13" s="5"/>
      <c r="M13" s="5"/>
    </row>
    <row r="14" spans="1:13" ht="15" customHeight="1" x14ac:dyDescent="0.2">
      <c r="A14" s="5"/>
      <c r="B14" s="699" t="s">
        <v>121</v>
      </c>
      <c r="C14" s="700"/>
      <c r="D14" s="705" t="s">
        <v>58</v>
      </c>
      <c r="E14" s="706"/>
      <c r="F14" s="706"/>
      <c r="G14" s="706"/>
      <c r="H14" s="706"/>
      <c r="I14" s="706"/>
      <c r="J14" s="706"/>
      <c r="K14" s="706"/>
      <c r="L14" s="706"/>
      <c r="M14" s="707"/>
    </row>
    <row r="15" spans="1:13" ht="15" customHeight="1" x14ac:dyDescent="0.2">
      <c r="A15" s="5"/>
      <c r="B15" s="701"/>
      <c r="C15" s="702"/>
      <c r="D15" s="708"/>
      <c r="E15" s="709"/>
      <c r="F15" s="709"/>
      <c r="G15" s="709"/>
      <c r="H15" s="709"/>
      <c r="I15" s="709"/>
      <c r="J15" s="709"/>
      <c r="K15" s="709"/>
      <c r="L15" s="709"/>
      <c r="M15" s="710"/>
    </row>
    <row r="16" spans="1:13" ht="15" customHeight="1" x14ac:dyDescent="0.2">
      <c r="A16" s="5"/>
      <c r="B16" s="701"/>
      <c r="C16" s="702"/>
      <c r="D16" s="708"/>
      <c r="E16" s="709"/>
      <c r="F16" s="709"/>
      <c r="G16" s="709"/>
      <c r="H16" s="709"/>
      <c r="I16" s="709"/>
      <c r="J16" s="709"/>
      <c r="K16" s="709"/>
      <c r="L16" s="709"/>
      <c r="M16" s="710"/>
    </row>
    <row r="17" spans="1:13" ht="15" customHeight="1" x14ac:dyDescent="0.2">
      <c r="A17" s="5"/>
      <c r="B17" s="703"/>
      <c r="C17" s="704"/>
      <c r="D17" s="711"/>
      <c r="E17" s="712"/>
      <c r="F17" s="712"/>
      <c r="G17" s="712"/>
      <c r="H17" s="712"/>
      <c r="I17" s="712"/>
      <c r="J17" s="712"/>
      <c r="K17" s="712"/>
      <c r="L17" s="712"/>
      <c r="M17" s="713"/>
    </row>
    <row r="18" spans="1:13" ht="15" customHeight="1" x14ac:dyDescent="0.2">
      <c r="A18" s="5"/>
      <c r="B18" s="733" t="s">
        <v>63</v>
      </c>
      <c r="C18" s="734"/>
      <c r="D18" s="714"/>
      <c r="E18" s="715"/>
      <c r="F18" s="715"/>
      <c r="G18" s="716"/>
      <c r="H18" s="723"/>
      <c r="I18" s="723"/>
      <c r="J18" s="723"/>
      <c r="K18" s="724"/>
      <c r="L18" s="724"/>
      <c r="M18" s="725"/>
    </row>
    <row r="19" spans="1:13" ht="15" customHeight="1" x14ac:dyDescent="0.2">
      <c r="A19" s="5"/>
      <c r="B19" s="703"/>
      <c r="C19" s="704"/>
      <c r="D19" s="717"/>
      <c r="E19" s="718"/>
      <c r="F19" s="718"/>
      <c r="G19" s="719"/>
      <c r="H19" s="723"/>
      <c r="I19" s="723"/>
      <c r="J19" s="723"/>
      <c r="K19" s="724"/>
      <c r="L19" s="724"/>
      <c r="M19" s="725"/>
    </row>
    <row r="20" spans="1:13" ht="15" customHeight="1" x14ac:dyDescent="0.2">
      <c r="A20" s="5"/>
      <c r="B20" s="729" t="s">
        <v>64</v>
      </c>
      <c r="C20" s="370"/>
      <c r="D20" s="720"/>
      <c r="E20" s="721"/>
      <c r="F20" s="721"/>
      <c r="G20" s="721"/>
      <c r="H20" s="721"/>
      <c r="I20" s="721"/>
      <c r="J20" s="721"/>
      <c r="K20" s="721"/>
      <c r="L20" s="721"/>
      <c r="M20" s="722"/>
    </row>
    <row r="21" spans="1:13" ht="15" customHeight="1" x14ac:dyDescent="0.2">
      <c r="A21" s="5"/>
      <c r="B21" s="730"/>
      <c r="C21" s="731"/>
      <c r="D21" s="708"/>
      <c r="E21" s="709"/>
      <c r="F21" s="709"/>
      <c r="G21" s="709"/>
      <c r="H21" s="709"/>
      <c r="I21" s="709"/>
      <c r="J21" s="709"/>
      <c r="K21" s="709"/>
      <c r="L21" s="709"/>
      <c r="M21" s="710"/>
    </row>
    <row r="22" spans="1:13" ht="15" customHeight="1" x14ac:dyDescent="0.2">
      <c r="A22" s="5"/>
      <c r="B22" s="730"/>
      <c r="C22" s="731"/>
      <c r="D22" s="708"/>
      <c r="E22" s="709"/>
      <c r="F22" s="709"/>
      <c r="G22" s="709"/>
      <c r="H22" s="709"/>
      <c r="I22" s="709"/>
      <c r="J22" s="709"/>
      <c r="K22" s="709"/>
      <c r="L22" s="709"/>
      <c r="M22" s="710"/>
    </row>
    <row r="23" spans="1:13" ht="15" customHeight="1" x14ac:dyDescent="0.2">
      <c r="A23" s="5"/>
      <c r="B23" s="732"/>
      <c r="C23" s="373"/>
      <c r="D23" s="711"/>
      <c r="E23" s="712"/>
      <c r="F23" s="712"/>
      <c r="G23" s="712"/>
      <c r="H23" s="712"/>
      <c r="I23" s="712"/>
      <c r="J23" s="712"/>
      <c r="K23" s="712"/>
      <c r="L23" s="712"/>
      <c r="M23" s="713"/>
    </row>
    <row r="24" spans="1:13" ht="15" customHeight="1" x14ac:dyDescent="0.2">
      <c r="A24" s="5"/>
      <c r="B24" s="737" t="s">
        <v>122</v>
      </c>
      <c r="C24" s="738"/>
      <c r="D24" s="738"/>
      <c r="E24" s="738"/>
      <c r="F24" s="738"/>
      <c r="G24" s="738"/>
      <c r="H24" s="738"/>
      <c r="I24" s="739"/>
      <c r="J24" s="746">
        <f>G79</f>
        <v>0</v>
      </c>
      <c r="K24" s="747"/>
      <c r="L24" s="747"/>
      <c r="M24" s="748"/>
    </row>
    <row r="25" spans="1:13" ht="15" customHeight="1" x14ac:dyDescent="0.2">
      <c r="A25" s="5"/>
      <c r="B25" s="740"/>
      <c r="C25" s="741"/>
      <c r="D25" s="741"/>
      <c r="E25" s="741"/>
      <c r="F25" s="741"/>
      <c r="G25" s="741"/>
      <c r="H25" s="741"/>
      <c r="I25" s="742"/>
      <c r="J25" s="749"/>
      <c r="K25" s="750"/>
      <c r="L25" s="750"/>
      <c r="M25" s="748"/>
    </row>
    <row r="26" spans="1:13" ht="15" customHeight="1" x14ac:dyDescent="0.2">
      <c r="A26" s="5"/>
      <c r="B26" s="729" t="s">
        <v>65</v>
      </c>
      <c r="C26" s="370"/>
      <c r="D26" s="720"/>
      <c r="E26" s="721"/>
      <c r="F26" s="721"/>
      <c r="G26" s="721"/>
      <c r="H26" s="721"/>
      <c r="I26" s="721"/>
      <c r="J26" s="721"/>
      <c r="K26" s="721"/>
      <c r="L26" s="721"/>
      <c r="M26" s="722"/>
    </row>
    <row r="27" spans="1:13" ht="15" customHeight="1" x14ac:dyDescent="0.2">
      <c r="A27" s="5"/>
      <c r="B27" s="730"/>
      <c r="C27" s="731"/>
      <c r="D27" s="708"/>
      <c r="E27" s="709"/>
      <c r="F27" s="709"/>
      <c r="G27" s="709"/>
      <c r="H27" s="709"/>
      <c r="I27" s="709"/>
      <c r="J27" s="709"/>
      <c r="K27" s="709"/>
      <c r="L27" s="709"/>
      <c r="M27" s="710"/>
    </row>
    <row r="28" spans="1:13" ht="15" customHeight="1" x14ac:dyDescent="0.2">
      <c r="A28" s="5"/>
      <c r="B28" s="730"/>
      <c r="C28" s="731"/>
      <c r="D28" s="708"/>
      <c r="E28" s="709"/>
      <c r="F28" s="709"/>
      <c r="G28" s="709"/>
      <c r="H28" s="709"/>
      <c r="I28" s="709"/>
      <c r="J28" s="709"/>
      <c r="K28" s="709"/>
      <c r="L28" s="709"/>
      <c r="M28" s="710"/>
    </row>
    <row r="29" spans="1:13" ht="15" customHeight="1" x14ac:dyDescent="0.2">
      <c r="A29" s="5"/>
      <c r="B29" s="730"/>
      <c r="C29" s="731"/>
      <c r="D29" s="708"/>
      <c r="E29" s="709"/>
      <c r="F29" s="709"/>
      <c r="G29" s="709"/>
      <c r="H29" s="709"/>
      <c r="I29" s="709"/>
      <c r="J29" s="709"/>
      <c r="K29" s="709"/>
      <c r="L29" s="709"/>
      <c r="M29" s="710"/>
    </row>
    <row r="30" spans="1:13" ht="15" customHeight="1" x14ac:dyDescent="0.2">
      <c r="A30" s="5"/>
      <c r="B30" s="730"/>
      <c r="C30" s="731"/>
      <c r="D30" s="708"/>
      <c r="E30" s="709"/>
      <c r="F30" s="709"/>
      <c r="G30" s="709"/>
      <c r="H30" s="709"/>
      <c r="I30" s="709"/>
      <c r="J30" s="709"/>
      <c r="K30" s="709"/>
      <c r="L30" s="709"/>
      <c r="M30" s="710"/>
    </row>
    <row r="31" spans="1:13" ht="15" customHeight="1" x14ac:dyDescent="0.2">
      <c r="A31" s="5"/>
      <c r="B31" s="730"/>
      <c r="C31" s="731"/>
      <c r="D31" s="708"/>
      <c r="E31" s="709"/>
      <c r="F31" s="709"/>
      <c r="G31" s="709"/>
      <c r="H31" s="709"/>
      <c r="I31" s="709"/>
      <c r="J31" s="709"/>
      <c r="K31" s="709"/>
      <c r="L31" s="709"/>
      <c r="M31" s="710"/>
    </row>
    <row r="32" spans="1:13" ht="15" customHeight="1" x14ac:dyDescent="0.2">
      <c r="A32" s="5"/>
      <c r="B32" s="730"/>
      <c r="C32" s="731"/>
      <c r="D32" s="708"/>
      <c r="E32" s="709"/>
      <c r="F32" s="709"/>
      <c r="G32" s="709"/>
      <c r="H32" s="709"/>
      <c r="I32" s="709"/>
      <c r="J32" s="709"/>
      <c r="K32" s="709"/>
      <c r="L32" s="709"/>
      <c r="M32" s="710"/>
    </row>
    <row r="33" spans="1:13" ht="15" customHeight="1" thickBot="1" x14ac:dyDescent="0.25">
      <c r="A33" s="5"/>
      <c r="B33" s="735"/>
      <c r="C33" s="736"/>
      <c r="D33" s="726"/>
      <c r="E33" s="727"/>
      <c r="F33" s="727"/>
      <c r="G33" s="727"/>
      <c r="H33" s="727"/>
      <c r="I33" s="727"/>
      <c r="J33" s="727"/>
      <c r="K33" s="727"/>
      <c r="L33" s="727"/>
      <c r="M33" s="728"/>
    </row>
    <row r="34" spans="1:13" ht="15" customHeight="1" x14ac:dyDescent="0.2">
      <c r="A34" s="5"/>
      <c r="B34" s="5"/>
      <c r="C34" s="5"/>
      <c r="D34" s="5"/>
      <c r="E34" s="5"/>
      <c r="F34" s="5"/>
      <c r="G34" s="5"/>
      <c r="H34" s="5"/>
      <c r="I34" s="5"/>
      <c r="J34" s="5"/>
      <c r="K34" s="5"/>
      <c r="L34" s="5"/>
      <c r="M34" s="5"/>
    </row>
    <row r="35" spans="1:13" ht="15" customHeight="1" x14ac:dyDescent="0.2">
      <c r="A35" s="5"/>
      <c r="B35" s="5"/>
      <c r="C35" s="5"/>
      <c r="D35" s="5"/>
      <c r="E35" s="5"/>
      <c r="F35" s="5"/>
      <c r="G35" s="5"/>
      <c r="H35" s="5"/>
      <c r="I35" s="5"/>
      <c r="J35" s="5"/>
      <c r="K35" s="5"/>
      <c r="L35" s="5"/>
      <c r="M35" s="5"/>
    </row>
    <row r="36" spans="1:13" ht="15" customHeight="1" x14ac:dyDescent="0.2">
      <c r="A36" s="5"/>
      <c r="B36" s="5"/>
      <c r="C36" s="5"/>
      <c r="D36" s="5"/>
      <c r="E36" s="5"/>
      <c r="F36" s="5"/>
      <c r="G36" s="5"/>
      <c r="H36" s="5"/>
      <c r="I36" s="5"/>
      <c r="J36" s="5"/>
      <c r="K36" s="5"/>
      <c r="L36" s="5"/>
      <c r="M36" s="5"/>
    </row>
    <row r="37" spans="1:13" ht="15" customHeight="1" x14ac:dyDescent="0.2">
      <c r="A37" s="5"/>
      <c r="B37" s="5"/>
      <c r="C37" s="5"/>
      <c r="D37" s="5"/>
      <c r="E37" s="5"/>
      <c r="F37" s="5"/>
      <c r="G37" s="5"/>
      <c r="H37" s="5"/>
      <c r="I37" s="5"/>
      <c r="J37" s="5"/>
      <c r="K37" s="5"/>
      <c r="L37" s="5"/>
      <c r="M37" s="5"/>
    </row>
    <row r="38" spans="1:13" ht="15" customHeight="1" x14ac:dyDescent="0.2">
      <c r="A38" s="5"/>
      <c r="B38" s="5"/>
      <c r="C38" s="5"/>
      <c r="D38" s="5"/>
      <c r="E38" s="5"/>
      <c r="F38" s="5"/>
      <c r="G38" s="5"/>
      <c r="H38" s="5"/>
      <c r="I38" s="5"/>
      <c r="J38" s="5"/>
      <c r="K38" s="5"/>
      <c r="L38" s="5"/>
      <c r="M38" s="5"/>
    </row>
    <row r="39" spans="1:13" ht="15" customHeight="1" x14ac:dyDescent="0.2">
      <c r="A39" s="5"/>
      <c r="B39" s="5"/>
      <c r="C39" s="5"/>
      <c r="D39" s="5"/>
      <c r="E39" s="5"/>
      <c r="F39" s="5"/>
      <c r="G39" s="5"/>
      <c r="H39" s="5"/>
      <c r="I39" s="5"/>
      <c r="J39" s="5"/>
      <c r="K39" s="5"/>
      <c r="L39" s="5"/>
      <c r="M39" s="5"/>
    </row>
    <row r="40" spans="1:13" ht="15" customHeight="1" x14ac:dyDescent="0.2">
      <c r="A40" s="5"/>
      <c r="B40" s="5"/>
      <c r="C40" s="5"/>
      <c r="D40" s="5"/>
      <c r="E40" s="5"/>
      <c r="F40" s="5"/>
      <c r="G40" s="5"/>
      <c r="H40" s="5"/>
      <c r="I40" s="5"/>
      <c r="J40" s="5"/>
      <c r="K40" s="5"/>
      <c r="L40" s="5"/>
      <c r="M40" s="5"/>
    </row>
    <row r="41" spans="1:13" ht="15" customHeight="1" x14ac:dyDescent="0.2">
      <c r="A41" s="5"/>
      <c r="B41" s="5"/>
      <c r="C41" s="5"/>
      <c r="D41" s="5"/>
      <c r="E41" s="5"/>
      <c r="F41" s="5"/>
      <c r="G41" s="5"/>
      <c r="H41" s="5"/>
      <c r="I41" s="5"/>
      <c r="J41" s="5"/>
      <c r="K41" s="5"/>
      <c r="L41" s="5"/>
      <c r="M41" s="5"/>
    </row>
    <row r="42" spans="1:13" ht="15" customHeight="1" x14ac:dyDescent="0.2">
      <c r="A42" s="5"/>
      <c r="B42" s="5"/>
      <c r="C42" s="5"/>
      <c r="D42" s="5"/>
      <c r="E42" s="5"/>
      <c r="F42" s="5"/>
      <c r="G42" s="5"/>
      <c r="H42" s="5"/>
      <c r="I42" s="5"/>
      <c r="J42" s="5"/>
      <c r="K42" s="5"/>
      <c r="L42" s="5"/>
      <c r="M42" s="5"/>
    </row>
    <row r="43" spans="1:13" ht="15" customHeight="1" x14ac:dyDescent="0.2">
      <c r="A43" s="5"/>
      <c r="B43" s="5"/>
      <c r="C43" s="5"/>
      <c r="D43" s="5"/>
      <c r="E43" s="5"/>
      <c r="F43" s="5"/>
      <c r="G43" s="5"/>
      <c r="H43" s="5"/>
      <c r="I43" s="5"/>
      <c r="J43" s="5"/>
      <c r="K43" s="5"/>
      <c r="L43" s="5"/>
      <c r="M43" s="5"/>
    </row>
    <row r="44" spans="1:13" ht="15" customHeight="1" x14ac:dyDescent="0.2">
      <c r="A44" s="5"/>
      <c r="B44" s="5"/>
      <c r="C44" s="5"/>
      <c r="D44" s="5"/>
      <c r="E44" s="5"/>
      <c r="F44" s="5"/>
      <c r="G44" s="5"/>
      <c r="H44" s="5"/>
      <c r="I44" s="5"/>
      <c r="J44" s="5"/>
      <c r="K44" s="5"/>
      <c r="L44" s="5"/>
      <c r="M44" s="5"/>
    </row>
    <row r="45" spans="1:13" ht="15" customHeight="1" x14ac:dyDescent="0.2">
      <c r="A45" s="5"/>
      <c r="B45" s="5"/>
      <c r="C45" s="5"/>
      <c r="D45" s="5"/>
      <c r="E45" s="5"/>
      <c r="F45" s="5"/>
      <c r="G45" s="5"/>
      <c r="H45" s="5"/>
      <c r="I45" s="5"/>
      <c r="J45" s="5"/>
      <c r="K45" s="5"/>
      <c r="L45" s="5"/>
      <c r="M45" s="5"/>
    </row>
    <row r="46" spans="1:13" ht="15" customHeight="1" x14ac:dyDescent="0.2">
      <c r="A46" s="5"/>
      <c r="B46" s="5"/>
      <c r="C46" s="5"/>
      <c r="D46" s="5"/>
      <c r="E46" s="5"/>
      <c r="F46" s="5"/>
      <c r="G46" s="5"/>
      <c r="H46" s="5"/>
      <c r="I46" s="5"/>
      <c r="J46" s="5"/>
      <c r="K46" s="5"/>
      <c r="L46" s="5"/>
      <c r="M46" s="5"/>
    </row>
    <row r="47" spans="1:13" ht="15" customHeight="1" x14ac:dyDescent="0.2">
      <c r="A47" s="5"/>
      <c r="B47" s="5"/>
      <c r="C47" s="5"/>
      <c r="D47" s="5"/>
      <c r="E47" s="5"/>
      <c r="F47" s="5"/>
      <c r="G47" s="5"/>
      <c r="H47" s="5"/>
      <c r="I47" s="5"/>
      <c r="J47" s="5"/>
      <c r="K47" s="5"/>
      <c r="L47" s="5"/>
      <c r="M47" s="5"/>
    </row>
    <row r="48" spans="1:13" ht="15" customHeight="1" x14ac:dyDescent="0.2">
      <c r="A48" s="5"/>
      <c r="B48" s="5"/>
      <c r="C48" s="5"/>
      <c r="D48" s="5"/>
      <c r="E48" s="5"/>
      <c r="F48" s="5"/>
      <c r="G48" s="5"/>
      <c r="H48" s="5"/>
      <c r="I48" s="5"/>
      <c r="J48" s="5"/>
      <c r="K48" s="5"/>
      <c r="L48" s="5"/>
      <c r="M48" s="5"/>
    </row>
    <row r="49" spans="1:13" ht="15" customHeight="1" x14ac:dyDescent="0.2">
      <c r="A49" s="5"/>
      <c r="B49" s="5"/>
      <c r="C49" s="5"/>
      <c r="D49" s="5"/>
      <c r="E49" s="5"/>
      <c r="F49" s="5"/>
      <c r="G49" s="5"/>
      <c r="H49" s="5"/>
      <c r="I49" s="5"/>
      <c r="J49" s="5"/>
      <c r="K49" s="5"/>
      <c r="L49" s="5"/>
      <c r="M49" s="5"/>
    </row>
    <row r="50" spans="1:13" ht="15" customHeight="1" x14ac:dyDescent="0.2">
      <c r="A50" s="5"/>
      <c r="B50" s="5"/>
      <c r="C50" s="5"/>
      <c r="D50" s="5"/>
      <c r="E50" s="5"/>
      <c r="F50" s="5"/>
      <c r="G50" s="5"/>
      <c r="H50" s="5"/>
      <c r="I50" s="5"/>
      <c r="J50" s="5"/>
      <c r="K50" s="5"/>
      <c r="L50" s="5"/>
      <c r="M50" s="5"/>
    </row>
    <row r="51" spans="1:13" ht="15" customHeight="1" x14ac:dyDescent="0.2">
      <c r="A51" s="5"/>
      <c r="B51" s="5"/>
      <c r="C51" s="5"/>
      <c r="D51" s="5"/>
      <c r="E51" s="5"/>
      <c r="F51" s="5"/>
      <c r="G51" s="5"/>
      <c r="H51" s="5"/>
      <c r="I51" s="5"/>
      <c r="J51" s="5"/>
      <c r="K51" s="5"/>
      <c r="L51" s="5"/>
      <c r="M51" s="5"/>
    </row>
    <row r="52" spans="1:13" ht="15" customHeight="1" x14ac:dyDescent="0.2">
      <c r="A52" s="5"/>
      <c r="B52" s="5"/>
      <c r="C52" s="5"/>
      <c r="D52" s="5"/>
      <c r="E52" s="5"/>
      <c r="F52" s="5"/>
      <c r="G52" s="5"/>
      <c r="H52" s="5"/>
      <c r="I52" s="5"/>
      <c r="J52" s="5"/>
      <c r="K52" s="5"/>
      <c r="L52" s="5"/>
      <c r="M52" s="5"/>
    </row>
    <row r="53" spans="1:13" ht="15" customHeight="1" x14ac:dyDescent="0.2">
      <c r="A53" s="5"/>
      <c r="B53" s="5"/>
      <c r="C53" s="5"/>
      <c r="D53" s="5"/>
      <c r="E53" s="5"/>
      <c r="F53" s="5"/>
      <c r="G53" s="5"/>
      <c r="H53" s="5"/>
      <c r="I53" s="5"/>
      <c r="J53" s="5"/>
      <c r="K53" s="5"/>
      <c r="L53" s="5"/>
      <c r="M53" s="5"/>
    </row>
    <row r="54" spans="1:13" ht="15" customHeight="1" x14ac:dyDescent="0.2">
      <c r="A54" s="5"/>
      <c r="B54" s="5"/>
      <c r="C54" s="5"/>
      <c r="D54" s="5"/>
      <c r="E54" s="5"/>
      <c r="F54" s="5"/>
      <c r="G54" s="5"/>
      <c r="H54" s="5"/>
      <c r="I54" s="5"/>
      <c r="J54" s="5"/>
      <c r="K54" s="5"/>
      <c r="L54" s="5"/>
      <c r="M54" s="5"/>
    </row>
    <row r="55" spans="1:13" ht="15" customHeight="1" x14ac:dyDescent="0.2">
      <c r="A55" s="5"/>
      <c r="B55" s="5"/>
      <c r="C55" s="5"/>
      <c r="D55" s="5"/>
      <c r="E55" s="5"/>
      <c r="F55" s="5"/>
      <c r="G55" s="5"/>
      <c r="H55" s="5"/>
      <c r="I55" s="5"/>
      <c r="J55" s="5"/>
      <c r="K55" s="5"/>
      <c r="L55" s="5"/>
      <c r="M55" s="5"/>
    </row>
    <row r="56" spans="1:13" ht="15" customHeight="1" x14ac:dyDescent="0.2">
      <c r="A56" s="5"/>
      <c r="B56" s="5"/>
      <c r="C56" s="5"/>
      <c r="D56" s="5"/>
      <c r="E56" s="5"/>
      <c r="F56" s="5"/>
      <c r="G56" s="5"/>
      <c r="H56" s="5"/>
      <c r="I56" s="5"/>
      <c r="J56" s="5"/>
      <c r="K56" s="5"/>
      <c r="L56" s="5"/>
      <c r="M56" s="5"/>
    </row>
    <row r="57" spans="1:13" ht="15" customHeight="1" x14ac:dyDescent="0.2">
      <c r="A57" s="5"/>
      <c r="B57" s="5"/>
      <c r="C57" s="5"/>
      <c r="D57" s="5"/>
      <c r="E57" s="5"/>
      <c r="F57" s="5"/>
      <c r="G57" s="5"/>
      <c r="H57" s="5"/>
      <c r="I57" s="5"/>
      <c r="J57" s="5"/>
      <c r="K57" s="5"/>
      <c r="L57" s="5"/>
      <c r="M57" s="5"/>
    </row>
    <row r="58" spans="1:13" ht="15" customHeight="1" x14ac:dyDescent="0.2">
      <c r="A58" s="5"/>
      <c r="B58" s="5"/>
      <c r="C58" s="5"/>
      <c r="D58" s="5"/>
      <c r="E58" s="5"/>
      <c r="F58" s="5"/>
      <c r="G58" s="5"/>
      <c r="H58" s="5"/>
      <c r="I58" s="5"/>
      <c r="J58" s="5"/>
      <c r="K58" s="5"/>
      <c r="L58" s="5"/>
      <c r="M58" s="5"/>
    </row>
    <row r="59" spans="1:13" ht="15" customHeight="1" x14ac:dyDescent="0.2">
      <c r="A59" s="5"/>
      <c r="B59" s="5"/>
      <c r="C59" s="5"/>
      <c r="D59" s="5"/>
      <c r="E59" s="5"/>
      <c r="F59" s="5"/>
      <c r="G59" s="5"/>
      <c r="H59" s="5"/>
      <c r="I59" s="5"/>
      <c r="J59" s="5"/>
      <c r="K59" s="5"/>
      <c r="L59" s="5"/>
      <c r="M59" s="5"/>
    </row>
    <row r="60" spans="1:13" ht="15" customHeight="1" x14ac:dyDescent="0.2">
      <c r="A60" s="5"/>
      <c r="B60" s="5"/>
      <c r="C60" s="5"/>
      <c r="D60" s="5"/>
      <c r="E60" s="5"/>
      <c r="F60" s="5"/>
      <c r="G60" s="5"/>
      <c r="H60" s="5"/>
      <c r="I60" s="5"/>
      <c r="J60" s="5"/>
      <c r="K60" s="5"/>
      <c r="L60" s="5"/>
      <c r="M60" s="5"/>
    </row>
    <row r="61" spans="1:13" ht="15" customHeight="1" x14ac:dyDescent="0.2">
      <c r="A61" s="5"/>
      <c r="B61" s="5"/>
      <c r="C61" s="5"/>
      <c r="D61" s="5"/>
      <c r="E61" s="5"/>
      <c r="F61" s="5"/>
      <c r="G61" s="5"/>
      <c r="H61" s="5"/>
      <c r="I61" s="5"/>
      <c r="J61" s="5"/>
      <c r="K61" s="5"/>
      <c r="L61" s="5"/>
      <c r="M61" s="5"/>
    </row>
    <row r="62" spans="1:13" ht="15" customHeight="1" x14ac:dyDescent="0.2">
      <c r="A62" s="5"/>
      <c r="B62" s="5"/>
      <c r="C62" s="5"/>
      <c r="D62" s="5"/>
      <c r="E62" s="5"/>
      <c r="F62" s="5"/>
      <c r="G62" s="5"/>
      <c r="H62" s="5"/>
      <c r="I62" s="5"/>
      <c r="J62" s="5"/>
      <c r="K62" s="5"/>
      <c r="L62" s="5"/>
      <c r="M62" s="5"/>
    </row>
    <row r="63" spans="1:13" ht="15" customHeight="1" x14ac:dyDescent="0.2">
      <c r="A63" s="5"/>
      <c r="B63" s="5"/>
      <c r="C63" s="5"/>
      <c r="D63" s="5"/>
      <c r="E63" s="5"/>
      <c r="F63" s="5"/>
      <c r="G63" s="5"/>
      <c r="H63" s="5"/>
      <c r="I63" s="5"/>
      <c r="J63" s="5"/>
      <c r="K63" s="5"/>
      <c r="L63" s="5"/>
      <c r="M63" s="5"/>
    </row>
    <row r="64" spans="1:13" ht="15" customHeight="1" x14ac:dyDescent="0.2">
      <c r="A64" s="5"/>
      <c r="B64" s="5"/>
      <c r="C64" s="5"/>
      <c r="D64" s="5"/>
      <c r="E64" s="5"/>
      <c r="F64" s="5"/>
      <c r="G64" s="5"/>
      <c r="H64" s="5"/>
      <c r="I64" s="5"/>
      <c r="J64" s="5"/>
      <c r="K64" s="5"/>
      <c r="L64" s="5"/>
      <c r="M64" s="5"/>
    </row>
    <row r="65" spans="1:14" ht="15" customHeight="1" x14ac:dyDescent="0.2">
      <c r="A65" s="5"/>
      <c r="B65" s="5"/>
      <c r="C65" s="5"/>
      <c r="D65" s="5"/>
      <c r="E65" s="5"/>
      <c r="F65" s="5"/>
      <c r="G65" s="5"/>
      <c r="H65" s="5"/>
      <c r="I65" s="5"/>
      <c r="J65" s="5"/>
      <c r="K65" s="5"/>
      <c r="L65" s="5"/>
      <c r="M65" s="5"/>
    </row>
    <row r="66" spans="1:14" ht="15" customHeight="1" x14ac:dyDescent="0.2">
      <c r="A66" s="5"/>
      <c r="B66" s="5"/>
      <c r="C66" s="5"/>
      <c r="D66" s="5"/>
      <c r="E66" s="5"/>
      <c r="F66" s="5"/>
      <c r="G66" s="5"/>
      <c r="H66" s="5"/>
      <c r="I66" s="5"/>
      <c r="J66" s="5"/>
      <c r="K66" s="5"/>
      <c r="L66" s="5"/>
      <c r="M66" s="5"/>
    </row>
    <row r="67" spans="1:14" ht="15" customHeight="1" x14ac:dyDescent="0.2">
      <c r="A67" s="5"/>
      <c r="B67" s="5"/>
      <c r="C67" s="5"/>
      <c r="D67" s="5"/>
      <c r="E67" s="5"/>
      <c r="F67" s="5"/>
      <c r="G67" s="5"/>
      <c r="H67" s="5"/>
      <c r="I67" s="5"/>
      <c r="J67" s="5"/>
      <c r="K67" s="5"/>
      <c r="L67" s="5"/>
      <c r="M67" s="5"/>
    </row>
    <row r="68" spans="1:14" ht="15" customHeight="1" thickBot="1" x14ac:dyDescent="0.25">
      <c r="A68" s="5"/>
      <c r="B68" s="5"/>
      <c r="C68" s="5"/>
      <c r="D68" s="5"/>
      <c r="E68" s="5"/>
      <c r="F68" s="5"/>
      <c r="G68" s="5"/>
      <c r="H68" s="5"/>
      <c r="I68" s="5"/>
      <c r="J68" s="5"/>
      <c r="K68" s="5"/>
      <c r="L68" s="5"/>
      <c r="M68" s="5"/>
    </row>
    <row r="69" spans="1:14" ht="15" customHeight="1" thickBot="1" x14ac:dyDescent="0.3">
      <c r="A69" s="5"/>
      <c r="B69" s="657" t="s">
        <v>203</v>
      </c>
      <c r="C69" s="658"/>
      <c r="D69" s="743" t="str">
        <f>D14</f>
        <v>xxx</v>
      </c>
      <c r="E69" s="744"/>
      <c r="F69" s="744"/>
      <c r="G69" s="744"/>
      <c r="H69" s="744"/>
      <c r="I69" s="744"/>
      <c r="J69" s="745"/>
      <c r="K69" s="212"/>
      <c r="L69" s="212"/>
      <c r="M69" s="213"/>
      <c r="N69" s="147"/>
    </row>
    <row r="70" spans="1:14" ht="15" customHeight="1" thickBot="1" x14ac:dyDescent="0.25">
      <c r="A70" s="5"/>
      <c r="B70" s="146"/>
      <c r="C70" s="146"/>
      <c r="D70" s="146"/>
      <c r="E70" s="146"/>
      <c r="F70" s="146"/>
      <c r="G70" s="146"/>
      <c r="H70" s="146"/>
      <c r="I70" s="146"/>
      <c r="J70" s="146"/>
      <c r="K70" s="223"/>
      <c r="L70" s="223"/>
      <c r="M70" s="224"/>
      <c r="N70" s="147"/>
    </row>
    <row r="71" spans="1:14" ht="15" customHeight="1" thickBot="1" x14ac:dyDescent="0.25">
      <c r="A71" s="5"/>
      <c r="B71" s="633" t="s">
        <v>204</v>
      </c>
      <c r="C71" s="634"/>
      <c r="D71" s="634"/>
      <c r="E71" s="634"/>
      <c r="F71" s="634"/>
      <c r="G71" s="634"/>
      <c r="H71" s="634"/>
      <c r="I71" s="634"/>
      <c r="J71" s="635"/>
      <c r="K71" s="215"/>
      <c r="L71" s="215"/>
      <c r="M71" s="213"/>
      <c r="N71" s="146"/>
    </row>
    <row r="72" spans="1:14" ht="15" customHeight="1" thickBot="1" x14ac:dyDescent="0.25">
      <c r="A72" s="5"/>
      <c r="B72" s="146"/>
      <c r="C72" s="146"/>
      <c r="D72" s="146"/>
      <c r="E72" s="146"/>
      <c r="F72" s="146"/>
      <c r="G72" s="146"/>
      <c r="H72" s="146"/>
      <c r="I72" s="146"/>
      <c r="J72" s="146"/>
      <c r="K72" s="214"/>
      <c r="L72" s="214"/>
      <c r="M72" s="213"/>
      <c r="N72" s="146"/>
    </row>
    <row r="73" spans="1:14" ht="15" customHeight="1" x14ac:dyDescent="0.25">
      <c r="A73" s="5"/>
      <c r="B73" s="755" t="s">
        <v>74</v>
      </c>
      <c r="C73" s="756"/>
      <c r="D73" s="756"/>
      <c r="E73" s="227"/>
      <c r="F73" s="227"/>
      <c r="G73" s="150" t="s">
        <v>182</v>
      </c>
      <c r="H73" s="151">
        <v>2024</v>
      </c>
      <c r="I73" s="207" t="s">
        <v>182</v>
      </c>
      <c r="J73" s="152" t="s">
        <v>182</v>
      </c>
      <c r="K73" s="214"/>
      <c r="L73" s="214"/>
      <c r="M73" s="213"/>
      <c r="N73" s="146"/>
    </row>
    <row r="74" spans="1:14" ht="15" customHeight="1" thickBot="1" x14ac:dyDescent="0.25">
      <c r="A74" s="5"/>
      <c r="B74" s="757"/>
      <c r="C74" s="758"/>
      <c r="D74" s="758"/>
      <c r="E74" s="153"/>
      <c r="F74" s="153"/>
      <c r="G74" s="154"/>
      <c r="H74" s="155">
        <v>12</v>
      </c>
      <c r="I74" s="208">
        <v>12</v>
      </c>
      <c r="J74" s="156">
        <v>12</v>
      </c>
      <c r="K74" s="214"/>
      <c r="L74" s="214"/>
      <c r="M74" s="222"/>
      <c r="N74" s="146"/>
    </row>
    <row r="75" spans="1:14" ht="15" customHeight="1" x14ac:dyDescent="0.2">
      <c r="A75" s="5"/>
      <c r="B75" s="759" t="s">
        <v>205</v>
      </c>
      <c r="C75" s="667"/>
      <c r="D75" s="667"/>
      <c r="E75" s="667" t="s">
        <v>66</v>
      </c>
      <c r="F75" s="667"/>
      <c r="G75" s="762"/>
      <c r="H75" s="157">
        <f>SUM(H79:H83)</f>
        <v>0</v>
      </c>
      <c r="I75" s="157">
        <f>SUM(I79:I83)</f>
        <v>0</v>
      </c>
      <c r="J75" s="189">
        <f>SUM(J79:J83)</f>
        <v>0</v>
      </c>
      <c r="K75" s="216"/>
      <c r="L75" s="216"/>
      <c r="M75" s="213"/>
      <c r="N75" s="146"/>
    </row>
    <row r="76" spans="1:14" ht="15" customHeight="1" x14ac:dyDescent="0.2">
      <c r="A76" s="5"/>
      <c r="B76" s="760"/>
      <c r="C76" s="761"/>
      <c r="D76" s="761"/>
      <c r="E76" s="763" t="s">
        <v>67</v>
      </c>
      <c r="F76" s="763"/>
      <c r="G76" s="764"/>
      <c r="H76" s="52">
        <v>0</v>
      </c>
      <c r="I76" s="52">
        <v>0</v>
      </c>
      <c r="J76" s="190">
        <v>0</v>
      </c>
      <c r="K76" s="217"/>
      <c r="L76" s="217"/>
      <c r="M76" s="213"/>
      <c r="N76" s="146"/>
    </row>
    <row r="77" spans="1:14" ht="15" customHeight="1" x14ac:dyDescent="0.2">
      <c r="A77" s="5"/>
      <c r="B77" s="765" t="s">
        <v>266</v>
      </c>
      <c r="C77" s="767"/>
      <c r="D77" s="767"/>
      <c r="E77" s="767"/>
      <c r="F77" s="766"/>
      <c r="G77" s="255">
        <v>0</v>
      </c>
      <c r="H77" s="254"/>
      <c r="I77" s="252"/>
      <c r="J77" s="253"/>
      <c r="K77" s="217"/>
      <c r="L77" s="217"/>
      <c r="M77" s="213"/>
      <c r="N77" s="146"/>
    </row>
    <row r="78" spans="1:14" ht="15" customHeight="1" x14ac:dyDescent="0.2">
      <c r="A78" s="5"/>
      <c r="B78" s="765" t="s">
        <v>264</v>
      </c>
      <c r="C78" s="767"/>
      <c r="D78" s="767"/>
      <c r="E78" s="767"/>
      <c r="F78" s="766"/>
      <c r="G78" s="255">
        <v>0</v>
      </c>
      <c r="H78" s="251"/>
      <c r="I78" s="252"/>
      <c r="J78" s="253"/>
      <c r="K78" s="217"/>
      <c r="L78" s="217"/>
      <c r="M78" s="213"/>
      <c r="N78" s="146"/>
    </row>
    <row r="79" spans="1:14" ht="15" customHeight="1" x14ac:dyDescent="0.2">
      <c r="A79" s="5"/>
      <c r="B79" s="765" t="s">
        <v>73</v>
      </c>
      <c r="C79" s="766"/>
      <c r="D79" s="158">
        <v>0</v>
      </c>
      <c r="E79" s="767" t="s">
        <v>263</v>
      </c>
      <c r="F79" s="766"/>
      <c r="G79" s="259">
        <f>IF(G77*G78=0,0,ROUND(1/G77*G78,3))</f>
        <v>0</v>
      </c>
      <c r="H79" s="256"/>
      <c r="I79" s="257"/>
      <c r="J79" s="258"/>
      <c r="K79" s="218"/>
      <c r="L79" s="218"/>
      <c r="M79" s="213"/>
      <c r="N79" s="146"/>
    </row>
    <row r="80" spans="1:14" ht="15" customHeight="1" x14ac:dyDescent="0.2">
      <c r="A80" s="5"/>
      <c r="B80" s="768" t="s">
        <v>206</v>
      </c>
      <c r="C80" s="769"/>
      <c r="D80" s="769"/>
      <c r="E80" s="769"/>
      <c r="F80" s="769"/>
      <c r="G80" s="770"/>
      <c r="H80" s="159">
        <v>0</v>
      </c>
      <c r="I80" s="162">
        <v>0</v>
      </c>
      <c r="J80" s="191">
        <v>0</v>
      </c>
      <c r="K80" s="216"/>
      <c r="L80" s="216"/>
      <c r="M80" s="213"/>
      <c r="N80" s="146"/>
    </row>
    <row r="81" spans="1:14" ht="15" customHeight="1" x14ac:dyDescent="0.2">
      <c r="A81" s="5"/>
      <c r="B81" s="768" t="s">
        <v>207</v>
      </c>
      <c r="C81" s="769"/>
      <c r="D81" s="769"/>
      <c r="E81" s="769"/>
      <c r="F81" s="769"/>
      <c r="G81" s="770"/>
      <c r="H81" s="159">
        <v>0</v>
      </c>
      <c r="I81" s="162">
        <v>0</v>
      </c>
      <c r="J81" s="191">
        <v>0</v>
      </c>
      <c r="K81" s="216"/>
      <c r="L81" s="216"/>
      <c r="M81" s="213"/>
      <c r="N81" s="146"/>
    </row>
    <row r="82" spans="1:14" ht="15" customHeight="1" x14ac:dyDescent="0.2">
      <c r="A82" s="5"/>
      <c r="B82" s="660" t="s">
        <v>208</v>
      </c>
      <c r="C82" s="661"/>
      <c r="D82" s="661"/>
      <c r="E82" s="661"/>
      <c r="F82" s="661"/>
      <c r="G82" s="662"/>
      <c r="H82" s="51">
        <v>0</v>
      </c>
      <c r="I82" s="54">
        <v>0</v>
      </c>
      <c r="J82" s="192">
        <v>0</v>
      </c>
      <c r="K82" s="218"/>
      <c r="L82" s="218"/>
      <c r="M82" s="213"/>
      <c r="N82" s="146"/>
    </row>
    <row r="83" spans="1:14" ht="15" customHeight="1" thickBot="1" x14ac:dyDescent="0.25">
      <c r="A83" s="5"/>
      <c r="B83" s="663" t="s">
        <v>209</v>
      </c>
      <c r="C83" s="664"/>
      <c r="D83" s="664"/>
      <c r="E83" s="664"/>
      <c r="F83" s="664"/>
      <c r="G83" s="665"/>
      <c r="H83" s="53">
        <v>0</v>
      </c>
      <c r="I83" s="55">
        <v>0</v>
      </c>
      <c r="J83" s="193">
        <v>0</v>
      </c>
      <c r="K83" s="218"/>
      <c r="L83" s="218"/>
      <c r="M83" s="213"/>
      <c r="N83" s="146"/>
    </row>
    <row r="84" spans="1:14" ht="15" customHeight="1" x14ac:dyDescent="0.2">
      <c r="A84" s="5"/>
      <c r="B84" s="666" t="s">
        <v>210</v>
      </c>
      <c r="C84" s="667"/>
      <c r="D84" s="667"/>
      <c r="E84" s="667" t="s">
        <v>66</v>
      </c>
      <c r="F84" s="667"/>
      <c r="G84" s="762"/>
      <c r="H84" s="157">
        <f>H86+H87+H88+H93+H97+H112+H113+H114</f>
        <v>0</v>
      </c>
      <c r="I84" s="157">
        <f>I86+I87+I88+I93+I97+I112+I113+I114</f>
        <v>0</v>
      </c>
      <c r="J84" s="189">
        <f>J86+J87+J88+J93+J97+J112+J113+J114</f>
        <v>0</v>
      </c>
      <c r="K84" s="216"/>
      <c r="L84" s="216"/>
      <c r="M84" s="213"/>
      <c r="N84" s="146"/>
    </row>
    <row r="85" spans="1:14" ht="15" customHeight="1" thickBot="1" x14ac:dyDescent="0.25">
      <c r="A85" s="5"/>
      <c r="B85" s="668"/>
      <c r="C85" s="669"/>
      <c r="D85" s="669"/>
      <c r="E85" s="771" t="s">
        <v>67</v>
      </c>
      <c r="F85" s="771"/>
      <c r="G85" s="772"/>
      <c r="H85" s="160">
        <v>0</v>
      </c>
      <c r="I85" s="160">
        <v>0</v>
      </c>
      <c r="J85" s="194">
        <v>0</v>
      </c>
      <c r="K85" s="217"/>
      <c r="L85" s="217"/>
      <c r="M85" s="213"/>
      <c r="N85" s="146"/>
    </row>
    <row r="86" spans="1:14" ht="22.5" customHeight="1" x14ac:dyDescent="0.2">
      <c r="A86" s="5"/>
      <c r="B86" s="751" t="s">
        <v>211</v>
      </c>
      <c r="C86" s="752"/>
      <c r="D86" s="752"/>
      <c r="E86" s="773" t="s">
        <v>70</v>
      </c>
      <c r="F86" s="773"/>
      <c r="G86" s="774"/>
      <c r="H86" s="161">
        <v>0</v>
      </c>
      <c r="I86" s="161">
        <v>0</v>
      </c>
      <c r="J86" s="195">
        <v>0</v>
      </c>
      <c r="K86" s="216"/>
      <c r="L86" s="216"/>
      <c r="M86" s="213"/>
      <c r="N86" s="146"/>
    </row>
    <row r="87" spans="1:14" ht="15" customHeight="1" x14ac:dyDescent="0.2">
      <c r="A87" s="5"/>
      <c r="B87" s="753" t="s">
        <v>212</v>
      </c>
      <c r="C87" s="754"/>
      <c r="D87" s="754"/>
      <c r="E87" s="642" t="s">
        <v>68</v>
      </c>
      <c r="F87" s="642"/>
      <c r="G87" s="643"/>
      <c r="H87" s="162">
        <v>0</v>
      </c>
      <c r="I87" s="162">
        <v>0</v>
      </c>
      <c r="J87" s="191">
        <v>0</v>
      </c>
      <c r="K87" s="216"/>
      <c r="L87" s="216"/>
      <c r="M87" s="213"/>
      <c r="N87" s="146"/>
    </row>
    <row r="88" spans="1:14" ht="15" customHeight="1" x14ac:dyDescent="0.2">
      <c r="A88" s="5"/>
      <c r="B88" s="163" t="s">
        <v>213</v>
      </c>
      <c r="C88" s="164"/>
      <c r="D88" s="164"/>
      <c r="E88" s="164"/>
      <c r="F88" s="164"/>
      <c r="G88" s="164"/>
      <c r="H88" s="165">
        <f>SUM(H89:H92)</f>
        <v>0</v>
      </c>
      <c r="I88" s="165">
        <f>SUM(I89:I92)</f>
        <v>0</v>
      </c>
      <c r="J88" s="196">
        <f>SUM(J89:J92)</f>
        <v>0</v>
      </c>
      <c r="K88" s="216"/>
      <c r="L88" s="216"/>
      <c r="M88" s="213"/>
      <c r="N88" s="146"/>
    </row>
    <row r="89" spans="1:14" ht="22.5" customHeight="1" x14ac:dyDescent="0.2">
      <c r="A89" s="5"/>
      <c r="B89" s="670" t="s">
        <v>214</v>
      </c>
      <c r="C89" s="671"/>
      <c r="D89" s="671"/>
      <c r="E89" s="775" t="s">
        <v>69</v>
      </c>
      <c r="F89" s="775"/>
      <c r="G89" s="776"/>
      <c r="H89" s="166">
        <v>0</v>
      </c>
      <c r="I89" s="166">
        <v>0</v>
      </c>
      <c r="J89" s="197">
        <v>0</v>
      </c>
      <c r="K89" s="218"/>
      <c r="L89" s="218"/>
      <c r="M89" s="213"/>
      <c r="N89" s="146"/>
    </row>
    <row r="90" spans="1:14" ht="15" customHeight="1" x14ac:dyDescent="0.2">
      <c r="A90" s="5"/>
      <c r="B90" s="670" t="s">
        <v>215</v>
      </c>
      <c r="C90" s="672"/>
      <c r="D90" s="672"/>
      <c r="E90" s="642" t="s">
        <v>170</v>
      </c>
      <c r="F90" s="642"/>
      <c r="G90" s="642"/>
      <c r="H90" s="166">
        <v>0</v>
      </c>
      <c r="I90" s="166">
        <v>0</v>
      </c>
      <c r="J90" s="197">
        <v>0</v>
      </c>
      <c r="K90" s="217" t="str">
        <f>IF((H90-1200*H74/12)&gt;0,H90-1200*H74/12," ")</f>
        <v xml:space="preserve"> </v>
      </c>
      <c r="L90" s="217" t="str">
        <f>IF((I90-1200*I74/12)&gt;0,I90-1200*I74/12," ")</f>
        <v xml:space="preserve"> </v>
      </c>
      <c r="M90" s="221" t="str">
        <f>IF((J90-1200*J74/12)&gt;0,J90-1200*J74/12," ")</f>
        <v xml:space="preserve"> </v>
      </c>
      <c r="N90" s="146"/>
    </row>
    <row r="91" spans="1:14" ht="22.5" customHeight="1" x14ac:dyDescent="0.2">
      <c r="A91" s="5"/>
      <c r="B91" s="674" t="s">
        <v>216</v>
      </c>
      <c r="C91" s="675"/>
      <c r="D91" s="675"/>
      <c r="E91" s="676" t="s">
        <v>217</v>
      </c>
      <c r="F91" s="676"/>
      <c r="G91" s="677"/>
      <c r="H91" s="167">
        <v>0</v>
      </c>
      <c r="I91" s="167">
        <v>0</v>
      </c>
      <c r="J91" s="198">
        <v>0</v>
      </c>
      <c r="K91" s="217" t="str">
        <f>IF((H91-2500*H74/12)&gt;0,H91-2500*H74/12," ")</f>
        <v xml:space="preserve"> </v>
      </c>
      <c r="L91" s="217" t="str">
        <f>IF((I91-2500*I74/12)&gt;0,I91-2500*I74/12," ")</f>
        <v xml:space="preserve"> </v>
      </c>
      <c r="M91" s="217" t="str">
        <f>IF((J91-2500*J74/12)&gt;0,J91-2500*J74/12," ")</f>
        <v xml:space="preserve"> </v>
      </c>
      <c r="N91" s="146"/>
    </row>
    <row r="92" spans="1:14" ht="22.5" customHeight="1" x14ac:dyDescent="0.2">
      <c r="A92" s="5"/>
      <c r="B92" s="674" t="s">
        <v>218</v>
      </c>
      <c r="C92" s="675"/>
      <c r="D92" s="675"/>
      <c r="E92" s="678" t="s">
        <v>173</v>
      </c>
      <c r="F92" s="678"/>
      <c r="G92" s="679"/>
      <c r="H92" s="167">
        <v>0</v>
      </c>
      <c r="I92" s="167">
        <v>0</v>
      </c>
      <c r="J92" s="198">
        <v>0</v>
      </c>
      <c r="K92" s="217" t="str">
        <f>IF(H92-(750*G79*H74/12)&gt;0,H92-(750*G79*H74/12)," ")</f>
        <v xml:space="preserve"> </v>
      </c>
      <c r="L92" s="217" t="str">
        <f>IF(I92-(750*G79*I74/12)&gt;0,I92-(750*G79*I74/12)," ")</f>
        <v xml:space="preserve"> </v>
      </c>
      <c r="M92" s="217" t="str">
        <f>IF(J92-(750*G79*J74/12)&gt;0,J92-(750*G79*J74/12)," ")</f>
        <v xml:space="preserve"> </v>
      </c>
      <c r="N92" s="146"/>
    </row>
    <row r="93" spans="1:14" ht="15" customHeight="1" x14ac:dyDescent="0.2">
      <c r="A93" s="5"/>
      <c r="B93" s="163" t="s">
        <v>219</v>
      </c>
      <c r="C93" s="164"/>
      <c r="D93" s="164"/>
      <c r="E93" s="164"/>
      <c r="F93" s="164"/>
      <c r="G93" s="164"/>
      <c r="H93" s="165">
        <f>SUM(H94:H96)</f>
        <v>0</v>
      </c>
      <c r="I93" s="165">
        <f>SUM(I94:I96)</f>
        <v>0</v>
      </c>
      <c r="J93" s="196">
        <f>SUM(J94:J96)</f>
        <v>0</v>
      </c>
      <c r="K93" s="216"/>
      <c r="L93" s="216"/>
      <c r="M93" s="213"/>
      <c r="N93" s="146"/>
    </row>
    <row r="94" spans="1:14" ht="22.5" customHeight="1" x14ac:dyDescent="0.2">
      <c r="A94" s="5"/>
      <c r="B94" s="670" t="s">
        <v>220</v>
      </c>
      <c r="C94" s="671"/>
      <c r="D94" s="671"/>
      <c r="E94" s="680" t="s">
        <v>168</v>
      </c>
      <c r="F94" s="680"/>
      <c r="G94" s="681"/>
      <c r="H94" s="166">
        <v>0</v>
      </c>
      <c r="I94" s="166">
        <v>0</v>
      </c>
      <c r="J94" s="197">
        <v>0</v>
      </c>
      <c r="K94" s="217" t="str">
        <f>IF(H94-(150*D79*H74/12)&gt;0,H94-(150*D79*H74/12)," ")</f>
        <v xml:space="preserve"> </v>
      </c>
      <c r="L94" s="217" t="str">
        <f>IF(I94-(150*D79*I74/12)&gt;0,I94-(150*D79*I74/12)," ")</f>
        <v xml:space="preserve"> </v>
      </c>
      <c r="M94" s="217" t="str">
        <f>IF(J94-(150*D79*J74/12)&gt;0,J94-(150*D79*J74/12)," ")</f>
        <v xml:space="preserve"> </v>
      </c>
      <c r="N94" s="146"/>
    </row>
    <row r="95" spans="1:14" ht="15" customHeight="1" x14ac:dyDescent="0.2">
      <c r="A95" s="5"/>
      <c r="B95" s="670" t="s">
        <v>221</v>
      </c>
      <c r="C95" s="671"/>
      <c r="D95" s="671"/>
      <c r="E95" s="642" t="s">
        <v>169</v>
      </c>
      <c r="F95" s="642"/>
      <c r="G95" s="643"/>
      <c r="H95" s="166">
        <v>0</v>
      </c>
      <c r="I95" s="166">
        <v>0</v>
      </c>
      <c r="J95" s="197">
        <v>0</v>
      </c>
      <c r="K95" s="217" t="str">
        <f>IF((H95-250*H74/12)&gt;0,H95-250*H74/12," ")</f>
        <v xml:space="preserve"> </v>
      </c>
      <c r="L95" s="217" t="str">
        <f>IF((I95-250*I74/12)&gt;0,I95-250*I74/12," ")</f>
        <v xml:space="preserve"> </v>
      </c>
      <c r="M95" s="217" t="str">
        <f>IF((J95-250*J74/12)&gt;0,J95-250*J74/12," ")</f>
        <v xml:space="preserve"> </v>
      </c>
      <c r="N95" s="146"/>
    </row>
    <row r="96" spans="1:14" ht="22.5" customHeight="1" x14ac:dyDescent="0.2">
      <c r="A96" s="5"/>
      <c r="B96" s="670" t="s">
        <v>222</v>
      </c>
      <c r="C96" s="671"/>
      <c r="D96" s="671"/>
      <c r="E96" s="678" t="s">
        <v>174</v>
      </c>
      <c r="F96" s="678"/>
      <c r="G96" s="679"/>
      <c r="H96" s="167">
        <v>0</v>
      </c>
      <c r="I96" s="167">
        <v>0</v>
      </c>
      <c r="J96" s="198">
        <v>0</v>
      </c>
      <c r="K96" s="217" t="str">
        <f>IF(H96-(250*D79*H74/12)&gt;0,H96-(250*D79*H74/12)," ")</f>
        <v xml:space="preserve"> </v>
      </c>
      <c r="L96" s="217" t="str">
        <f>IF(I96-(250*D79*I74/12)&gt;0,I96-(250*D79*I74/12)," ")</f>
        <v xml:space="preserve"> </v>
      </c>
      <c r="M96" s="217" t="str">
        <f>IF(J96-(250*D79*J74/12)&gt;0,J96-(250*D79*J74/12)," ")</f>
        <v xml:space="preserve"> </v>
      </c>
      <c r="N96" s="146"/>
    </row>
    <row r="97" spans="1:14" ht="15" customHeight="1" x14ac:dyDescent="0.2">
      <c r="A97" s="5"/>
      <c r="B97" s="163" t="s">
        <v>223</v>
      </c>
      <c r="C97" s="164"/>
      <c r="D97" s="164"/>
      <c r="E97" s="164"/>
      <c r="F97" s="164"/>
      <c r="G97" s="164"/>
      <c r="H97" s="165">
        <f>SUM(H98:H111)</f>
        <v>0</v>
      </c>
      <c r="I97" s="165">
        <f>SUM(I98:I111)</f>
        <v>0</v>
      </c>
      <c r="J97" s="196">
        <f>SUM(J98:J111)</f>
        <v>0</v>
      </c>
      <c r="K97" s="216"/>
      <c r="L97" s="216"/>
      <c r="M97" s="213"/>
      <c r="N97" s="146"/>
    </row>
    <row r="98" spans="1:14" s="6" customFormat="1" ht="15" customHeight="1" x14ac:dyDescent="0.2">
      <c r="A98" s="7"/>
      <c r="B98" s="670" t="s">
        <v>224</v>
      </c>
      <c r="C98" s="671"/>
      <c r="D98" s="671"/>
      <c r="E98" s="642" t="s">
        <v>68</v>
      </c>
      <c r="F98" s="642"/>
      <c r="G98" s="643"/>
      <c r="H98" s="166">
        <v>0</v>
      </c>
      <c r="I98" s="166">
        <v>0</v>
      </c>
      <c r="J98" s="197">
        <v>0</v>
      </c>
      <c r="K98" s="218"/>
      <c r="L98" s="218"/>
      <c r="M98" s="213"/>
      <c r="N98" s="168"/>
    </row>
    <row r="99" spans="1:14" ht="15" customHeight="1" x14ac:dyDescent="0.2">
      <c r="A99" s="5"/>
      <c r="B99" s="670" t="s">
        <v>225</v>
      </c>
      <c r="C99" s="671"/>
      <c r="D99" s="671"/>
      <c r="E99" s="642" t="s">
        <v>68</v>
      </c>
      <c r="F99" s="642"/>
      <c r="G99" s="643"/>
      <c r="H99" s="166">
        <v>0</v>
      </c>
      <c r="I99" s="166">
        <v>0</v>
      </c>
      <c r="J99" s="197">
        <v>0</v>
      </c>
      <c r="K99" s="218"/>
      <c r="L99" s="218"/>
      <c r="M99" s="213"/>
      <c r="N99" s="146"/>
    </row>
    <row r="100" spans="1:14" ht="37.5" customHeight="1" x14ac:dyDescent="0.2">
      <c r="A100" s="5"/>
      <c r="B100" s="777" t="s">
        <v>226</v>
      </c>
      <c r="C100" s="778"/>
      <c r="D100" s="778"/>
      <c r="E100" s="642" t="s">
        <v>167</v>
      </c>
      <c r="F100" s="642"/>
      <c r="G100" s="643"/>
      <c r="H100" s="166">
        <v>0</v>
      </c>
      <c r="I100" s="166">
        <v>0</v>
      </c>
      <c r="J100" s="197">
        <v>0</v>
      </c>
      <c r="K100" s="217" t="str">
        <f>IF((H100-1000*H74/12)&gt;0,H100-1000*H74/12," ")</f>
        <v xml:space="preserve"> </v>
      </c>
      <c r="L100" s="217" t="str">
        <f>IF((I100-1000*I74/12)&gt;0,I100-1000*I74/12," ")</f>
        <v xml:space="preserve"> </v>
      </c>
      <c r="M100" s="217" t="str">
        <f>IF((J100-1000*J74/12)&gt;0,J100-1000*J74/12," ")</f>
        <v xml:space="preserve"> </v>
      </c>
      <c r="N100" s="146"/>
    </row>
    <row r="101" spans="1:14" ht="15" customHeight="1" x14ac:dyDescent="0.2">
      <c r="A101" s="5"/>
      <c r="B101" s="670" t="s">
        <v>227</v>
      </c>
      <c r="C101" s="671"/>
      <c r="D101" s="671"/>
      <c r="E101" s="642" t="s">
        <v>68</v>
      </c>
      <c r="F101" s="642"/>
      <c r="G101" s="643"/>
      <c r="H101" s="166">
        <v>0</v>
      </c>
      <c r="I101" s="166">
        <v>0</v>
      </c>
      <c r="J101" s="197">
        <v>0</v>
      </c>
      <c r="K101" s="218"/>
      <c r="L101" s="218"/>
      <c r="M101" s="213"/>
      <c r="N101" s="146"/>
    </row>
    <row r="102" spans="1:14" ht="15" customHeight="1" x14ac:dyDescent="0.2">
      <c r="A102" s="5"/>
      <c r="B102" s="670" t="s">
        <v>228</v>
      </c>
      <c r="C102" s="672"/>
      <c r="D102" s="672"/>
      <c r="E102" s="642" t="s">
        <v>68</v>
      </c>
      <c r="F102" s="642"/>
      <c r="G102" s="643"/>
      <c r="H102" s="166">
        <v>0</v>
      </c>
      <c r="I102" s="166">
        <v>0</v>
      </c>
      <c r="J102" s="197">
        <v>0</v>
      </c>
      <c r="K102" s="218"/>
      <c r="L102" s="218"/>
      <c r="M102" s="213"/>
      <c r="N102" s="146"/>
    </row>
    <row r="103" spans="1:14" ht="15" customHeight="1" x14ac:dyDescent="0.2">
      <c r="A103" s="5"/>
      <c r="B103" s="670" t="s">
        <v>229</v>
      </c>
      <c r="C103" s="672"/>
      <c r="D103" s="672"/>
      <c r="E103" s="642" t="s">
        <v>68</v>
      </c>
      <c r="F103" s="642"/>
      <c r="G103" s="643"/>
      <c r="H103" s="166">
        <v>0</v>
      </c>
      <c r="I103" s="166">
        <v>0</v>
      </c>
      <c r="J103" s="197">
        <v>0</v>
      </c>
      <c r="K103" s="218"/>
      <c r="L103" s="218"/>
      <c r="M103" s="213"/>
      <c r="N103" s="146"/>
    </row>
    <row r="104" spans="1:14" ht="15" customHeight="1" x14ac:dyDescent="0.2">
      <c r="A104" s="5"/>
      <c r="B104" s="670" t="s">
        <v>230</v>
      </c>
      <c r="C104" s="672"/>
      <c r="D104" s="672"/>
      <c r="E104" s="642" t="s">
        <v>68</v>
      </c>
      <c r="F104" s="642"/>
      <c r="G104" s="643"/>
      <c r="H104" s="166">
        <v>0</v>
      </c>
      <c r="I104" s="166">
        <v>0</v>
      </c>
      <c r="J104" s="197">
        <v>0</v>
      </c>
      <c r="K104" s="218"/>
      <c r="L104" s="218"/>
      <c r="M104" s="213"/>
      <c r="N104" s="146"/>
    </row>
    <row r="105" spans="1:14" ht="22.5" customHeight="1" x14ac:dyDescent="0.2">
      <c r="A105" s="5"/>
      <c r="B105" s="674" t="s">
        <v>231</v>
      </c>
      <c r="C105" s="676"/>
      <c r="D105" s="676"/>
      <c r="E105" s="642" t="s">
        <v>68</v>
      </c>
      <c r="F105" s="642"/>
      <c r="G105" s="643"/>
      <c r="H105" s="166">
        <v>0</v>
      </c>
      <c r="I105" s="166">
        <v>0</v>
      </c>
      <c r="J105" s="197">
        <v>0</v>
      </c>
      <c r="K105" s="218"/>
      <c r="L105" s="218"/>
      <c r="M105" s="213"/>
      <c r="N105" s="146"/>
    </row>
    <row r="106" spans="1:14" ht="15" customHeight="1" x14ac:dyDescent="0.2">
      <c r="A106" s="5"/>
      <c r="B106" s="670" t="s">
        <v>232</v>
      </c>
      <c r="C106" s="671"/>
      <c r="D106" s="671"/>
      <c r="E106" s="642" t="s">
        <v>171</v>
      </c>
      <c r="F106" s="642"/>
      <c r="G106" s="642"/>
      <c r="H106" s="166">
        <v>0</v>
      </c>
      <c r="I106" s="166">
        <v>0</v>
      </c>
      <c r="J106" s="197">
        <v>0</v>
      </c>
      <c r="K106" s="217" t="str">
        <f>IF((H106-1300*H74/12)&gt;0,H106-1300*H74/12," ")</f>
        <v xml:space="preserve"> </v>
      </c>
      <c r="L106" s="217" t="str">
        <f>IF((I106-1300*I74/12)&gt;0,I106-1300*I74/12," ")</f>
        <v xml:space="preserve"> </v>
      </c>
      <c r="M106" s="217" t="str">
        <f>IF((J106-1300*J74/12)&gt;0,J106-1300*J74/12," ")</f>
        <v xml:space="preserve"> </v>
      </c>
      <c r="N106" s="146"/>
    </row>
    <row r="107" spans="1:14" ht="15" customHeight="1" x14ac:dyDescent="0.2">
      <c r="A107" s="5"/>
      <c r="B107" s="670" t="s">
        <v>233</v>
      </c>
      <c r="C107" s="671"/>
      <c r="D107" s="671"/>
      <c r="E107" s="642" t="s">
        <v>68</v>
      </c>
      <c r="F107" s="642"/>
      <c r="G107" s="643"/>
      <c r="H107" s="166">
        <v>0</v>
      </c>
      <c r="I107" s="166">
        <v>0</v>
      </c>
      <c r="J107" s="197">
        <v>0</v>
      </c>
      <c r="K107" s="218"/>
      <c r="L107" s="218"/>
      <c r="M107" s="213"/>
      <c r="N107" s="146"/>
    </row>
    <row r="108" spans="1:14" ht="15" customHeight="1" x14ac:dyDescent="0.2">
      <c r="A108" s="5"/>
      <c r="B108" s="670" t="s">
        <v>234</v>
      </c>
      <c r="C108" s="671"/>
      <c r="D108" s="671"/>
      <c r="E108" s="672" t="s">
        <v>267</v>
      </c>
      <c r="F108" s="672"/>
      <c r="G108" s="673"/>
      <c r="H108" s="167">
        <v>0</v>
      </c>
      <c r="I108" s="167">
        <v>0</v>
      </c>
      <c r="J108" s="198">
        <v>0</v>
      </c>
      <c r="K108" s="217" t="str">
        <f>IF((H108-69.96*H74/12)&gt;0,H108-69.96*H74/12," ")</f>
        <v xml:space="preserve"> </v>
      </c>
      <c r="L108" s="217" t="str">
        <f>IF((I108-69.96*I74/12)&gt;0,I108-69.96*I74/12," ")</f>
        <v xml:space="preserve"> </v>
      </c>
      <c r="M108" s="217" t="str">
        <f>IF((J108-69.96*I74/12)&gt;0,J108-69.96*J74/12," ")</f>
        <v xml:space="preserve"> </v>
      </c>
      <c r="N108" s="146"/>
    </row>
    <row r="109" spans="1:14" ht="15" customHeight="1" x14ac:dyDescent="0.2">
      <c r="A109" s="5"/>
      <c r="B109" s="670" t="s">
        <v>235</v>
      </c>
      <c r="C109" s="671"/>
      <c r="D109" s="671"/>
      <c r="E109" s="672" t="s">
        <v>172</v>
      </c>
      <c r="F109" s="672"/>
      <c r="G109" s="673"/>
      <c r="H109" s="167">
        <v>0</v>
      </c>
      <c r="I109" s="167">
        <v>0</v>
      </c>
      <c r="J109" s="198">
        <v>0</v>
      </c>
      <c r="K109" s="217" t="str">
        <f>IF((H109-50*H74/12)&gt;0,H109-50*H74/12," ")</f>
        <v xml:space="preserve"> </v>
      </c>
      <c r="L109" s="217" t="str">
        <f>IF((I109-50*I74/12)&gt;0,I109-50*I74/12," ")</f>
        <v xml:space="preserve"> </v>
      </c>
      <c r="M109" s="217" t="str">
        <f>IF((J109-50*J74/12)&gt;0,J109-50*J74/12," ")</f>
        <v xml:space="preserve"> </v>
      </c>
      <c r="N109" s="146"/>
    </row>
    <row r="110" spans="1:14" ht="22.5" customHeight="1" x14ac:dyDescent="0.2">
      <c r="A110" s="5"/>
      <c r="B110" s="670" t="s">
        <v>236</v>
      </c>
      <c r="C110" s="671"/>
      <c r="D110" s="671"/>
      <c r="E110" s="676" t="s">
        <v>71</v>
      </c>
      <c r="F110" s="676"/>
      <c r="G110" s="677"/>
      <c r="H110" s="167">
        <v>0</v>
      </c>
      <c r="I110" s="167">
        <v>0</v>
      </c>
      <c r="J110" s="198">
        <v>0</v>
      </c>
      <c r="K110" s="219"/>
      <c r="L110" s="219"/>
      <c r="M110" s="213"/>
      <c r="N110" s="146"/>
    </row>
    <row r="111" spans="1:14" ht="22.5" customHeight="1" x14ac:dyDescent="0.2">
      <c r="A111" s="5"/>
      <c r="B111" s="777" t="s">
        <v>237</v>
      </c>
      <c r="C111" s="778"/>
      <c r="D111" s="778"/>
      <c r="E111" s="672" t="s">
        <v>72</v>
      </c>
      <c r="F111" s="672"/>
      <c r="G111" s="673"/>
      <c r="H111" s="167">
        <v>0</v>
      </c>
      <c r="I111" s="167">
        <v>0</v>
      </c>
      <c r="J111" s="198">
        <v>0</v>
      </c>
      <c r="K111" s="219"/>
      <c r="L111" s="219"/>
      <c r="M111" s="213"/>
      <c r="N111" s="146"/>
    </row>
    <row r="112" spans="1:14" ht="22.5" customHeight="1" x14ac:dyDescent="0.2">
      <c r="A112" s="5"/>
      <c r="B112" s="792" t="s">
        <v>238</v>
      </c>
      <c r="C112" s="793"/>
      <c r="D112" s="793"/>
      <c r="E112" s="794" t="s">
        <v>175</v>
      </c>
      <c r="F112" s="794"/>
      <c r="G112" s="795"/>
      <c r="H112" s="169">
        <v>0</v>
      </c>
      <c r="I112" s="169">
        <v>0</v>
      </c>
      <c r="J112" s="199">
        <v>0</v>
      </c>
      <c r="K112" s="170" t="str">
        <f>IF((H80+H82)*H112&lt;&gt;0,IF((1/(H80+H82)*H112&gt;5%),(1/(H80+H82)*H112)," ")," ")</f>
        <v xml:space="preserve"> </v>
      </c>
      <c r="L112" s="170" t="str">
        <f>IF((I80+I82)*I112&lt;&gt;0,IF((1/(I80+I82)*I112&gt;5%),(1/(I80+I82)*I112)," ")," ")</f>
        <v xml:space="preserve"> </v>
      </c>
      <c r="M112" s="170" t="str">
        <f>IF((J80+J82)*J112&lt;&gt;0,IF((1/(J80+J82)*J112&gt;5%),(1/(J80+J82)*J112)," ")," ")</f>
        <v xml:space="preserve"> </v>
      </c>
      <c r="N112" s="146"/>
    </row>
    <row r="113" spans="1:14" ht="60" customHeight="1" x14ac:dyDescent="0.2">
      <c r="A113" s="5"/>
      <c r="B113" s="796" t="s">
        <v>239</v>
      </c>
      <c r="C113" s="797"/>
      <c r="D113" s="797"/>
      <c r="E113" s="798" t="s">
        <v>240</v>
      </c>
      <c r="F113" s="798"/>
      <c r="G113" s="799"/>
      <c r="H113" s="171">
        <v>0</v>
      </c>
      <c r="I113" s="171">
        <v>0</v>
      </c>
      <c r="J113" s="200">
        <v>0</v>
      </c>
      <c r="K113" s="220"/>
      <c r="L113" s="220"/>
      <c r="M113" s="213"/>
      <c r="N113" s="146"/>
    </row>
    <row r="114" spans="1:14" ht="24.95" customHeight="1" thickBot="1" x14ac:dyDescent="0.25">
      <c r="A114" s="5"/>
      <c r="B114" s="800" t="s">
        <v>241</v>
      </c>
      <c r="C114" s="801"/>
      <c r="D114" s="801"/>
      <c r="E114" s="802" t="s">
        <v>242</v>
      </c>
      <c r="F114" s="802"/>
      <c r="G114" s="802"/>
      <c r="H114" s="172">
        <v>0</v>
      </c>
      <c r="I114" s="172">
        <v>0</v>
      </c>
      <c r="J114" s="201">
        <v>0</v>
      </c>
      <c r="K114" s="220"/>
      <c r="L114" s="220"/>
      <c r="M114" s="213"/>
      <c r="N114" s="146"/>
    </row>
    <row r="115" spans="1:14" ht="15" customHeight="1" x14ac:dyDescent="0.2">
      <c r="A115" s="5"/>
      <c r="B115" s="803" t="s">
        <v>243</v>
      </c>
      <c r="C115" s="788"/>
      <c r="D115" s="788"/>
      <c r="E115" s="788" t="s">
        <v>66</v>
      </c>
      <c r="F115" s="788"/>
      <c r="G115" s="789"/>
      <c r="H115" s="173">
        <f t="shared" ref="H115:J116" si="0">H75+H84</f>
        <v>0</v>
      </c>
      <c r="I115" s="173">
        <f t="shared" si="0"/>
        <v>0</v>
      </c>
      <c r="J115" s="202">
        <f t="shared" si="0"/>
        <v>0</v>
      </c>
      <c r="K115" s="216"/>
      <c r="L115" s="216"/>
      <c r="M115" s="213"/>
      <c r="N115" s="146"/>
    </row>
    <row r="116" spans="1:14" ht="15" customHeight="1" thickBot="1" x14ac:dyDescent="0.25">
      <c r="A116" s="5"/>
      <c r="B116" s="174"/>
      <c r="C116" s="153"/>
      <c r="D116" s="153"/>
      <c r="E116" s="790" t="s">
        <v>67</v>
      </c>
      <c r="F116" s="790"/>
      <c r="G116" s="791"/>
      <c r="H116" s="175">
        <f t="shared" si="0"/>
        <v>0</v>
      </c>
      <c r="I116" s="175">
        <f t="shared" si="0"/>
        <v>0</v>
      </c>
      <c r="J116" s="203">
        <f t="shared" si="0"/>
        <v>0</v>
      </c>
      <c r="K116" s="217"/>
      <c r="L116" s="217"/>
      <c r="M116" s="213"/>
      <c r="N116" s="146"/>
    </row>
    <row r="117" spans="1:14" ht="15" customHeight="1" x14ac:dyDescent="0.2">
      <c r="A117" s="5"/>
      <c r="B117" s="655" t="s">
        <v>244</v>
      </c>
      <c r="C117" s="656"/>
      <c r="D117" s="656"/>
      <c r="E117" s="621" t="s">
        <v>77</v>
      </c>
      <c r="F117" s="621"/>
      <c r="G117" s="622"/>
      <c r="H117" s="176">
        <f t="shared" ref="H117:J118" si="1">H137</f>
        <v>0</v>
      </c>
      <c r="I117" s="176">
        <f t="shared" si="1"/>
        <v>0</v>
      </c>
      <c r="J117" s="204">
        <f t="shared" si="1"/>
        <v>0</v>
      </c>
      <c r="K117" s="218"/>
      <c r="L117" s="218"/>
      <c r="M117" s="213"/>
      <c r="N117" s="146"/>
    </row>
    <row r="118" spans="1:14" ht="50.1" customHeight="1" thickBot="1" x14ac:dyDescent="0.25">
      <c r="A118" s="5"/>
      <c r="B118" s="779" t="s">
        <v>245</v>
      </c>
      <c r="C118" s="780"/>
      <c r="D118" s="780"/>
      <c r="E118" s="625" t="s">
        <v>179</v>
      </c>
      <c r="F118" s="625"/>
      <c r="G118" s="626"/>
      <c r="H118" s="177">
        <f t="shared" si="1"/>
        <v>0</v>
      </c>
      <c r="I118" s="177">
        <f t="shared" si="1"/>
        <v>0</v>
      </c>
      <c r="J118" s="205">
        <f t="shared" si="1"/>
        <v>0</v>
      </c>
      <c r="K118" s="218"/>
      <c r="L118" s="218"/>
      <c r="M118" s="213"/>
      <c r="N118" s="146"/>
    </row>
    <row r="119" spans="1:14" ht="15" customHeight="1" thickBot="1" x14ac:dyDescent="0.25">
      <c r="A119" s="5"/>
      <c r="B119" s="617" t="s">
        <v>246</v>
      </c>
      <c r="C119" s="618"/>
      <c r="D119" s="618"/>
      <c r="E119" s="618"/>
      <c r="F119" s="618"/>
      <c r="G119" s="619"/>
      <c r="H119" s="178">
        <f>ROUND(H115+H117+H118,2)</f>
        <v>0</v>
      </c>
      <c r="I119" s="182">
        <f>ROUND(I115+I117+I118,2)</f>
        <v>0</v>
      </c>
      <c r="J119" s="206">
        <f>ROUND(J115+J117+J118,2)</f>
        <v>0</v>
      </c>
      <c r="K119" s="216"/>
      <c r="L119" s="216"/>
      <c r="M119" s="213"/>
      <c r="N119" s="146"/>
    </row>
    <row r="120" spans="1:14" ht="15" customHeight="1" x14ac:dyDescent="0.2">
      <c r="A120" s="5"/>
      <c r="B120" s="632" t="s">
        <v>247</v>
      </c>
      <c r="C120" s="632"/>
      <c r="D120" s="632"/>
      <c r="E120" s="632"/>
      <c r="F120" s="632"/>
      <c r="G120" s="632"/>
      <c r="H120" s="632"/>
      <c r="I120" s="632"/>
      <c r="J120" s="632"/>
      <c r="K120" s="216"/>
      <c r="L120" s="216"/>
      <c r="M120" s="213"/>
      <c r="N120" s="146"/>
    </row>
    <row r="121" spans="1:14" ht="15" customHeight="1" thickBot="1" x14ac:dyDescent="0.25">
      <c r="A121" s="5"/>
      <c r="B121" s="632"/>
      <c r="C121" s="632"/>
      <c r="D121" s="632"/>
      <c r="E121" s="632"/>
      <c r="F121" s="632"/>
      <c r="G121" s="632"/>
      <c r="H121" s="632"/>
      <c r="I121" s="632"/>
      <c r="J121" s="632"/>
      <c r="K121" s="216"/>
      <c r="L121" s="216"/>
      <c r="M121" s="213"/>
      <c r="N121" s="146"/>
    </row>
    <row r="122" spans="1:14" ht="15" customHeight="1" thickBot="1" x14ac:dyDescent="0.3">
      <c r="A122" s="50"/>
      <c r="B122" s="657" t="s">
        <v>203</v>
      </c>
      <c r="C122" s="658"/>
      <c r="D122" s="636" t="str">
        <f>D69</f>
        <v>xxx</v>
      </c>
      <c r="E122" s="637"/>
      <c r="F122" s="637"/>
      <c r="G122" s="637"/>
      <c r="H122" s="637"/>
      <c r="I122" s="637"/>
      <c r="J122" s="638"/>
      <c r="K122" s="216"/>
      <c r="L122" s="216"/>
      <c r="M122" s="213"/>
      <c r="N122" s="146"/>
    </row>
    <row r="123" spans="1:14" ht="15" customHeight="1" thickBot="1" x14ac:dyDescent="0.25">
      <c r="A123" s="50"/>
      <c r="B123" s="146"/>
      <c r="C123" s="146"/>
      <c r="D123" s="146"/>
      <c r="E123" s="146"/>
      <c r="F123" s="146"/>
      <c r="G123" s="146"/>
      <c r="H123" s="146"/>
      <c r="I123" s="146"/>
      <c r="J123" s="146"/>
      <c r="K123" s="216"/>
      <c r="L123" s="216"/>
      <c r="M123" s="213"/>
      <c r="N123" s="146"/>
    </row>
    <row r="124" spans="1:14" ht="15" customHeight="1" thickBot="1" x14ac:dyDescent="0.25">
      <c r="A124" s="50"/>
      <c r="B124" s="633" t="s">
        <v>248</v>
      </c>
      <c r="C124" s="634"/>
      <c r="D124" s="634"/>
      <c r="E124" s="634"/>
      <c r="F124" s="634"/>
      <c r="G124" s="634"/>
      <c r="H124" s="634"/>
      <c r="I124" s="634"/>
      <c r="J124" s="635"/>
      <c r="K124" s="216"/>
      <c r="L124" s="216"/>
      <c r="M124" s="213"/>
      <c r="N124" s="146"/>
    </row>
    <row r="125" spans="1:14" ht="15" customHeight="1" thickBot="1" x14ac:dyDescent="0.25">
      <c r="A125" s="50"/>
      <c r="B125" s="179"/>
      <c r="C125" s="179"/>
      <c r="D125" s="179"/>
      <c r="E125" s="179"/>
      <c r="F125" s="179"/>
      <c r="G125" s="179"/>
      <c r="H125" s="179"/>
      <c r="I125" s="179"/>
      <c r="J125" s="179"/>
      <c r="K125" s="216"/>
      <c r="L125" s="216"/>
      <c r="M125" s="213"/>
      <c r="N125" s="146"/>
    </row>
    <row r="126" spans="1:14" ht="15" customHeight="1" x14ac:dyDescent="0.25">
      <c r="A126" s="50"/>
      <c r="B126" s="755" t="s">
        <v>75</v>
      </c>
      <c r="C126" s="756"/>
      <c r="D126" s="756"/>
      <c r="E126" s="804"/>
      <c r="F126" s="804"/>
      <c r="G126" s="806" t="s">
        <v>182</v>
      </c>
      <c r="H126" s="241">
        <f t="shared" ref="H126:J127" si="2">H73</f>
        <v>2024</v>
      </c>
      <c r="I126" s="241" t="str">
        <f t="shared" si="2"/>
        <v>Jahr</v>
      </c>
      <c r="J126" s="242" t="str">
        <f t="shared" si="2"/>
        <v>Jahr</v>
      </c>
      <c r="K126" s="216"/>
      <c r="L126" s="216"/>
      <c r="M126" s="213"/>
      <c r="N126" s="146"/>
    </row>
    <row r="127" spans="1:14" ht="15" customHeight="1" thickBot="1" x14ac:dyDescent="0.25">
      <c r="A127" s="5"/>
      <c r="B127" s="757"/>
      <c r="C127" s="758"/>
      <c r="D127" s="758"/>
      <c r="E127" s="805"/>
      <c r="F127" s="805"/>
      <c r="G127" s="807"/>
      <c r="H127" s="243">
        <f t="shared" si="2"/>
        <v>12</v>
      </c>
      <c r="I127" s="243">
        <f t="shared" si="2"/>
        <v>12</v>
      </c>
      <c r="J127" s="244">
        <f t="shared" si="2"/>
        <v>12</v>
      </c>
      <c r="K127" s="215"/>
      <c r="L127" s="215"/>
      <c r="M127" s="213"/>
      <c r="N127" s="146"/>
    </row>
    <row r="128" spans="1:14" ht="15" customHeight="1" thickBot="1" x14ac:dyDescent="0.3">
      <c r="A128" s="5"/>
      <c r="B128" s="785" t="s">
        <v>249</v>
      </c>
      <c r="C128" s="786"/>
      <c r="D128" s="786"/>
      <c r="E128" s="786"/>
      <c r="F128" s="786"/>
      <c r="G128" s="787"/>
      <c r="H128" s="180">
        <f>H76+H85</f>
        <v>0</v>
      </c>
      <c r="I128" s="180">
        <f>I76+I85</f>
        <v>0</v>
      </c>
      <c r="J128" s="209">
        <f>J76+J85</f>
        <v>0</v>
      </c>
      <c r="K128" s="217"/>
      <c r="L128" s="217"/>
      <c r="M128" s="213"/>
      <c r="N128" s="146"/>
    </row>
    <row r="129" spans="1:14" ht="15" customHeight="1" x14ac:dyDescent="0.25">
      <c r="A129" s="5"/>
      <c r="B129" s="781" t="s">
        <v>250</v>
      </c>
      <c r="C129" s="782"/>
      <c r="D129" s="783"/>
      <c r="E129" s="784" t="s">
        <v>76</v>
      </c>
      <c r="F129" s="782"/>
      <c r="G129" s="782"/>
      <c r="H129" s="181">
        <f>SUM(H130:H131)</f>
        <v>0</v>
      </c>
      <c r="I129" s="181">
        <f>SUM(I130:I131)</f>
        <v>0</v>
      </c>
      <c r="J129" s="210">
        <f>SUM(J130:J131)</f>
        <v>0</v>
      </c>
      <c r="K129" s="659" t="str">
        <f>IF((H139+I139+J139)*(H129+I129+J129+H132+I132+J132+H137+I137+J137+H138+I138+J138)&lt;&gt;0,IF((1/(H139+I139+J139)*(H129+I129+J129+H132+I132+J132+H137+I137+J137+H138+I138+J138))&lt;10%,1/(H139+I139+J139)*(H129+I129+J129+H132+I132+J132+H137+I137+J137+H138+I138+J138),""),"")</f>
        <v/>
      </c>
      <c r="L129" s="659"/>
      <c r="M129" s="659"/>
      <c r="N129" s="146"/>
    </row>
    <row r="130" spans="1:14" ht="15" customHeight="1" x14ac:dyDescent="0.2">
      <c r="A130" s="5"/>
      <c r="B130" s="639" t="s">
        <v>251</v>
      </c>
      <c r="C130" s="640"/>
      <c r="D130" s="641"/>
      <c r="E130" s="642"/>
      <c r="F130" s="642"/>
      <c r="G130" s="643"/>
      <c r="H130" s="54">
        <v>0</v>
      </c>
      <c r="I130" s="54">
        <v>0</v>
      </c>
      <c r="J130" s="192">
        <v>0</v>
      </c>
      <c r="K130" s="218"/>
      <c r="L130" s="218"/>
      <c r="M130" s="213"/>
      <c r="N130" s="146"/>
    </row>
    <row r="131" spans="1:14" ht="22.5" customHeight="1" thickBot="1" x14ac:dyDescent="0.25">
      <c r="A131" s="5"/>
      <c r="B131" s="623" t="s">
        <v>252</v>
      </c>
      <c r="C131" s="624"/>
      <c r="D131" s="624"/>
      <c r="E131" s="625" t="s">
        <v>78</v>
      </c>
      <c r="F131" s="625"/>
      <c r="G131" s="626"/>
      <c r="H131" s="55">
        <v>0</v>
      </c>
      <c r="I131" s="55">
        <v>0</v>
      </c>
      <c r="J131" s="193">
        <v>0</v>
      </c>
      <c r="K131" s="218"/>
      <c r="L131" s="218"/>
      <c r="M131" s="213"/>
      <c r="N131" s="146"/>
    </row>
    <row r="132" spans="1:14" ht="15" customHeight="1" x14ac:dyDescent="0.2">
      <c r="A132" s="5"/>
      <c r="B132" s="644" t="s">
        <v>253</v>
      </c>
      <c r="C132" s="645"/>
      <c r="D132" s="646"/>
      <c r="E132" s="647"/>
      <c r="F132" s="648"/>
      <c r="G132" s="648"/>
      <c r="H132" s="181">
        <f>SUM(H133:H135)</f>
        <v>0</v>
      </c>
      <c r="I132" s="181">
        <f>SUM(I133:I135)</f>
        <v>0</v>
      </c>
      <c r="J132" s="210">
        <f>SUM(J133:J135)</f>
        <v>0</v>
      </c>
      <c r="K132" s="216"/>
      <c r="L132" s="216"/>
      <c r="M132" s="213"/>
      <c r="N132" s="146"/>
    </row>
    <row r="133" spans="1:14" ht="15" customHeight="1" x14ac:dyDescent="0.2">
      <c r="A133" s="5"/>
      <c r="B133" s="649" t="s">
        <v>254</v>
      </c>
      <c r="C133" s="650"/>
      <c r="D133" s="650"/>
      <c r="E133" s="650"/>
      <c r="F133" s="650"/>
      <c r="G133" s="651"/>
      <c r="H133" s="54">
        <v>0</v>
      </c>
      <c r="I133" s="54">
        <v>0</v>
      </c>
      <c r="J133" s="192">
        <v>0</v>
      </c>
      <c r="K133" s="218"/>
      <c r="L133" s="218"/>
      <c r="M133" s="213"/>
      <c r="N133" s="146"/>
    </row>
    <row r="134" spans="1:14" ht="15" customHeight="1" x14ac:dyDescent="0.2">
      <c r="A134" s="5"/>
      <c r="B134" s="649" t="s">
        <v>255</v>
      </c>
      <c r="C134" s="650"/>
      <c r="D134" s="650"/>
      <c r="E134" s="650"/>
      <c r="F134" s="650"/>
      <c r="G134" s="651"/>
      <c r="H134" s="54">
        <v>0</v>
      </c>
      <c r="I134" s="54">
        <v>0</v>
      </c>
      <c r="J134" s="192">
        <v>0</v>
      </c>
      <c r="K134" s="218"/>
      <c r="L134" s="218"/>
      <c r="M134" s="213"/>
      <c r="N134" s="146"/>
    </row>
    <row r="135" spans="1:14" ht="15" customHeight="1" thickBot="1" x14ac:dyDescent="0.25">
      <c r="A135" s="5"/>
      <c r="B135" s="652" t="s">
        <v>256</v>
      </c>
      <c r="C135" s="653"/>
      <c r="D135" s="653"/>
      <c r="E135" s="653"/>
      <c r="F135" s="653"/>
      <c r="G135" s="654"/>
      <c r="H135" s="55">
        <v>0</v>
      </c>
      <c r="I135" s="55">
        <v>0</v>
      </c>
      <c r="J135" s="193">
        <v>0</v>
      </c>
      <c r="K135" s="218"/>
      <c r="L135" s="218"/>
      <c r="M135" s="218"/>
      <c r="N135" s="146"/>
    </row>
    <row r="136" spans="1:14" ht="15" customHeight="1" thickBot="1" x14ac:dyDescent="0.25">
      <c r="A136" s="5"/>
      <c r="B136" s="617" t="s">
        <v>257</v>
      </c>
      <c r="C136" s="618"/>
      <c r="D136" s="618"/>
      <c r="E136" s="618"/>
      <c r="F136" s="618"/>
      <c r="G136" s="619"/>
      <c r="H136" s="182">
        <f>H128+H129+H132</f>
        <v>0</v>
      </c>
      <c r="I136" s="182">
        <f>I128+I129+I132</f>
        <v>0</v>
      </c>
      <c r="J136" s="206">
        <f>J128+J129+J132</f>
        <v>0</v>
      </c>
      <c r="K136" s="218"/>
      <c r="L136" s="218"/>
      <c r="M136" s="213"/>
      <c r="N136" s="146"/>
    </row>
    <row r="137" spans="1:14" ht="15" customHeight="1" x14ac:dyDescent="0.2">
      <c r="A137" s="5"/>
      <c r="B137" s="620" t="s">
        <v>258</v>
      </c>
      <c r="C137" s="621"/>
      <c r="D137" s="621"/>
      <c r="E137" s="621" t="s">
        <v>77</v>
      </c>
      <c r="F137" s="621"/>
      <c r="G137" s="622"/>
      <c r="H137" s="183">
        <v>0</v>
      </c>
      <c r="I137" s="183">
        <v>0</v>
      </c>
      <c r="J137" s="211">
        <v>0</v>
      </c>
      <c r="K137" s="218"/>
      <c r="L137" s="218"/>
      <c r="M137" s="213"/>
      <c r="N137" s="146"/>
    </row>
    <row r="138" spans="1:14" ht="50.1" customHeight="1" thickBot="1" x14ac:dyDescent="0.25">
      <c r="A138" s="5"/>
      <c r="B138" s="623" t="s">
        <v>259</v>
      </c>
      <c r="C138" s="624"/>
      <c r="D138" s="624"/>
      <c r="E138" s="625" t="s">
        <v>179</v>
      </c>
      <c r="F138" s="625"/>
      <c r="G138" s="626"/>
      <c r="H138" s="55">
        <v>0</v>
      </c>
      <c r="I138" s="55">
        <v>0</v>
      </c>
      <c r="J138" s="193">
        <v>0</v>
      </c>
      <c r="K138" s="218"/>
      <c r="L138" s="218"/>
      <c r="M138" s="213"/>
      <c r="N138" s="146"/>
    </row>
    <row r="139" spans="1:14" ht="15" customHeight="1" thickBot="1" x14ac:dyDescent="0.25">
      <c r="A139" s="5"/>
      <c r="B139" s="627" t="s">
        <v>260</v>
      </c>
      <c r="C139" s="628"/>
      <c r="D139" s="628"/>
      <c r="E139" s="628"/>
      <c r="F139" s="628"/>
      <c r="G139" s="629"/>
      <c r="H139" s="182">
        <f>ROUND(H136+H137+H138,2)</f>
        <v>0</v>
      </c>
      <c r="I139" s="182">
        <f>ROUND(I136+I137+I138,2)</f>
        <v>0</v>
      </c>
      <c r="J139" s="206">
        <f>ROUND(J136+J137+J138,2)</f>
        <v>0</v>
      </c>
      <c r="K139" s="216"/>
      <c r="L139" s="216"/>
      <c r="M139" s="213"/>
      <c r="N139" s="146"/>
    </row>
    <row r="140" spans="1:14" ht="15" customHeight="1" x14ac:dyDescent="0.25">
      <c r="B140" s="184" t="str">
        <f>IF(H119&lt;&gt;H139,"Achtung: Ausgaben ≠ Einnahmen!!!",IF(I119&lt;&gt;I139,"Achtung: Ausgaben ≠ Einnahmen!!!",IF(J119&lt;&gt;J139,"Achtung: Ausgaben ≠ Einnahmen!!!","")))</f>
        <v/>
      </c>
      <c r="C140" s="147"/>
      <c r="D140" s="147"/>
      <c r="E140" s="147"/>
      <c r="F140" s="147"/>
      <c r="G140" s="147"/>
      <c r="H140" s="147"/>
      <c r="I140" s="185"/>
      <c r="J140" s="185"/>
      <c r="K140" s="148"/>
      <c r="L140" s="148"/>
      <c r="M140" s="147"/>
      <c r="N140" s="147"/>
    </row>
    <row r="141" spans="1:14" ht="15" customHeight="1" x14ac:dyDescent="0.25">
      <c r="B141" s="147"/>
      <c r="C141" s="147"/>
      <c r="D141" s="147"/>
      <c r="E141" s="147"/>
      <c r="F141" s="147"/>
      <c r="G141" s="147"/>
      <c r="H141" s="186"/>
      <c r="I141" s="147"/>
      <c r="J141" s="147"/>
      <c r="K141" s="148"/>
      <c r="L141" s="148"/>
      <c r="M141" s="147"/>
      <c r="N141" s="147"/>
    </row>
    <row r="142" spans="1:14" ht="15" customHeight="1" x14ac:dyDescent="0.2">
      <c r="B142" s="630" t="s">
        <v>261</v>
      </c>
      <c r="C142" s="630"/>
      <c r="D142" s="630"/>
      <c r="E142" s="147"/>
      <c r="F142" s="147"/>
      <c r="G142" s="147"/>
      <c r="H142" s="147"/>
      <c r="I142" s="147"/>
      <c r="J142" s="147"/>
      <c r="K142" s="148"/>
      <c r="L142" s="148"/>
      <c r="M142" s="147"/>
      <c r="N142" s="147"/>
    </row>
    <row r="143" spans="1:14" ht="15" customHeight="1" x14ac:dyDescent="0.2">
      <c r="B143" s="631"/>
      <c r="C143" s="631"/>
      <c r="D143" s="631"/>
      <c r="F143" s="187"/>
      <c r="G143" s="187"/>
      <c r="H143" s="187"/>
      <c r="I143" s="187"/>
      <c r="J143" s="188"/>
      <c r="K143" s="148"/>
      <c r="L143" s="148"/>
      <c r="M143" s="147"/>
      <c r="N143" s="147"/>
    </row>
    <row r="144" spans="1:14" ht="15" customHeight="1" x14ac:dyDescent="0.2">
      <c r="B144" s="1" t="s">
        <v>262</v>
      </c>
      <c r="F144" s="1" t="s">
        <v>5</v>
      </c>
      <c r="K144" s="148"/>
      <c r="L144" s="148"/>
      <c r="M144" s="147"/>
      <c r="N144" s="147"/>
    </row>
    <row r="145" spans="11:14" ht="15" customHeight="1" x14ac:dyDescent="0.2">
      <c r="K145" s="147"/>
      <c r="L145" s="147"/>
      <c r="M145" s="147"/>
      <c r="N145" s="147"/>
    </row>
  </sheetData>
  <sheetProtection algorithmName="SHA-512" hashValue="CKqqa1LLUTRlu8G9/SvNIld8befD/aHQHw1f8Eif/cK6hrB/L7wme6USQnlWqCCUv0I+wrm++bXwiSMdTRGLlg==" saltValue="qxZmOw701sJXXq564aR64Q==" spinCount="100000" sheet="1" objects="1" scenarios="1" selectLockedCells="1"/>
  <mergeCells count="120">
    <mergeCell ref="B119:G119"/>
    <mergeCell ref="B120:J121"/>
    <mergeCell ref="B128:G128"/>
    <mergeCell ref="B129:D129"/>
    <mergeCell ref="E129:G129"/>
    <mergeCell ref="B122:C122"/>
    <mergeCell ref="D122:J122"/>
    <mergeCell ref="B124:J124"/>
    <mergeCell ref="B126:D127"/>
    <mergeCell ref="E126:E127"/>
    <mergeCell ref="F126:F127"/>
    <mergeCell ref="G126:G127"/>
    <mergeCell ref="B112:D112"/>
    <mergeCell ref="E112:G112"/>
    <mergeCell ref="E115:G115"/>
    <mergeCell ref="E116:G116"/>
    <mergeCell ref="B118:D118"/>
    <mergeCell ref="E118:G118"/>
    <mergeCell ref="B113:D113"/>
    <mergeCell ref="E113:G113"/>
    <mergeCell ref="B114:D114"/>
    <mergeCell ref="E114:G114"/>
    <mergeCell ref="B115:D115"/>
    <mergeCell ref="B117:D117"/>
    <mergeCell ref="E117:G117"/>
    <mergeCell ref="B107:D107"/>
    <mergeCell ref="E107:G107"/>
    <mergeCell ref="B108:D108"/>
    <mergeCell ref="E108:G108"/>
    <mergeCell ref="B109:D109"/>
    <mergeCell ref="E109:G109"/>
    <mergeCell ref="B110:D110"/>
    <mergeCell ref="E110:G110"/>
    <mergeCell ref="B111:D111"/>
    <mergeCell ref="E111:G111"/>
    <mergeCell ref="B104:D104"/>
    <mergeCell ref="E104:G104"/>
    <mergeCell ref="B105:D105"/>
    <mergeCell ref="E105:G105"/>
    <mergeCell ref="B106:D106"/>
    <mergeCell ref="E106:G106"/>
    <mergeCell ref="B101:D101"/>
    <mergeCell ref="E101:G101"/>
    <mergeCell ref="B102:D102"/>
    <mergeCell ref="E102:G102"/>
    <mergeCell ref="B103:D103"/>
    <mergeCell ref="E103:G103"/>
    <mergeCell ref="B98:D98"/>
    <mergeCell ref="E98:G98"/>
    <mergeCell ref="B99:D99"/>
    <mergeCell ref="E99:G99"/>
    <mergeCell ref="B100:D100"/>
    <mergeCell ref="E100:G100"/>
    <mergeCell ref="B95:D95"/>
    <mergeCell ref="E95:G95"/>
    <mergeCell ref="B96:D96"/>
    <mergeCell ref="E96:G96"/>
    <mergeCell ref="B92:D92"/>
    <mergeCell ref="E92:G92"/>
    <mergeCell ref="B94:D94"/>
    <mergeCell ref="E94:G94"/>
    <mergeCell ref="B89:D89"/>
    <mergeCell ref="E89:G89"/>
    <mergeCell ref="B90:D90"/>
    <mergeCell ref="E90:G90"/>
    <mergeCell ref="B91:D91"/>
    <mergeCell ref="E91:G91"/>
    <mergeCell ref="B80:G80"/>
    <mergeCell ref="B81:G81"/>
    <mergeCell ref="B86:D86"/>
    <mergeCell ref="E86:G86"/>
    <mergeCell ref="B87:D87"/>
    <mergeCell ref="E87:G87"/>
    <mergeCell ref="E84:G84"/>
    <mergeCell ref="E85:G85"/>
    <mergeCell ref="B82:G82"/>
    <mergeCell ref="B83:G83"/>
    <mergeCell ref="B84:D85"/>
    <mergeCell ref="B69:C69"/>
    <mergeCell ref="D69:J69"/>
    <mergeCell ref="B71:J71"/>
    <mergeCell ref="B73:D74"/>
    <mergeCell ref="B75:D76"/>
    <mergeCell ref="E75:G75"/>
    <mergeCell ref="E76:G76"/>
    <mergeCell ref="B79:C79"/>
    <mergeCell ref="E79:F79"/>
    <mergeCell ref="B77:F77"/>
    <mergeCell ref="B78:F78"/>
    <mergeCell ref="B20:C23"/>
    <mergeCell ref="D20:M23"/>
    <mergeCell ref="B24:I25"/>
    <mergeCell ref="J24:M25"/>
    <mergeCell ref="B26:C33"/>
    <mergeCell ref="D26:M33"/>
    <mergeCell ref="B1:M6"/>
    <mergeCell ref="B8:M9"/>
    <mergeCell ref="B10:M12"/>
    <mergeCell ref="B14:C17"/>
    <mergeCell ref="D14:M17"/>
    <mergeCell ref="B18:C19"/>
    <mergeCell ref="D18:G19"/>
    <mergeCell ref="H18:M19"/>
    <mergeCell ref="B135:G135"/>
    <mergeCell ref="B136:G136"/>
    <mergeCell ref="B137:D137"/>
    <mergeCell ref="E137:G137"/>
    <mergeCell ref="B138:D138"/>
    <mergeCell ref="E138:G138"/>
    <mergeCell ref="B139:G139"/>
    <mergeCell ref="B142:D143"/>
    <mergeCell ref="K129:M129"/>
    <mergeCell ref="B130:D130"/>
    <mergeCell ref="E130:G130"/>
    <mergeCell ref="B131:D131"/>
    <mergeCell ref="E131:G131"/>
    <mergeCell ref="B132:D132"/>
    <mergeCell ref="E132:G132"/>
    <mergeCell ref="B133:G133"/>
    <mergeCell ref="B134:G134"/>
  </mergeCells>
  <dataValidations count="1">
    <dataValidation type="list" allowBlank="1" showInputMessage="1" showErrorMessage="1" sqref="D18:G19">
      <formula1>"SR I = Teilraum Innere Stadt,SR II = Teilraum Hallescher Norden,SR III = Teilraum Hallescher Osten,SR IV = Teilraum Hallescher Süden,SR V = Teilraum Hallescher Westen,SRÜ = sozialraumübergreifend = Stadtweite Angebote"</formula1>
    </dataValidation>
  </dataValidations>
  <pageMargins left="0.70866141732283472" right="0.70866141732283472" top="0.78740157480314965" bottom="0.78740157480314965" header="0.31496062992125984" footer="0.31496062992125984"/>
  <pageSetup paperSize="9" scale="66" orientation="portrait" r:id="rId1"/>
  <headerFooter>
    <oddHeader>&amp;C&amp;"Arial,Standard"&amp;A</oddHeader>
    <oddFooter>&amp;C&amp;"Arial,Standard"Seite &amp;P von &amp;N</oddFooter>
  </headerFooter>
  <rowBreaks count="2" manualBreakCount="2">
    <brk id="68" max="13" man="1"/>
    <brk id="121" max="13" man="1"/>
  </rowBreaks>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19</vt:i4>
      </vt:variant>
      <vt:variant>
        <vt:lpstr>Benannte Bereiche</vt:lpstr>
      </vt:variant>
      <vt:variant>
        <vt:i4>19</vt:i4>
      </vt:variant>
    </vt:vector>
  </HeadingPairs>
  <TitlesOfParts>
    <vt:vector size="38" baseType="lpstr">
      <vt:lpstr>Titelblatt</vt:lpstr>
      <vt:lpstr>Checkliste</vt:lpstr>
      <vt:lpstr>Leistungen insges.</vt:lpstr>
      <vt:lpstr>Ausschluss Doppelförderung</vt:lpstr>
      <vt:lpstr>Tätigkeitsnachweis</vt:lpstr>
      <vt:lpstr>Personalausgaben</vt:lpstr>
      <vt:lpstr>LB I</vt:lpstr>
      <vt:lpstr>LB IA</vt:lpstr>
      <vt:lpstr>LB II</vt:lpstr>
      <vt:lpstr>LB III</vt:lpstr>
      <vt:lpstr>LB IV</vt:lpstr>
      <vt:lpstr>LB V</vt:lpstr>
      <vt:lpstr>LB V a</vt:lpstr>
      <vt:lpstr>LB VI</vt:lpstr>
      <vt:lpstr>LB VII</vt:lpstr>
      <vt:lpstr>LB VIII</vt:lpstr>
      <vt:lpstr>LB a</vt:lpstr>
      <vt:lpstr>LB b</vt:lpstr>
      <vt:lpstr>LB c</vt:lpstr>
      <vt:lpstr>'Ausschluss Doppelförderung'!Druckbereich</vt:lpstr>
      <vt:lpstr>Checkliste!Druckbereich</vt:lpstr>
      <vt:lpstr>'LB a'!Druckbereich</vt:lpstr>
      <vt:lpstr>'LB b'!Druckbereich</vt:lpstr>
      <vt:lpstr>'LB c'!Druckbereich</vt:lpstr>
      <vt:lpstr>'LB I'!Druckbereich</vt:lpstr>
      <vt:lpstr>'LB IA'!Druckbereich</vt:lpstr>
      <vt:lpstr>'LB II'!Druckbereich</vt:lpstr>
      <vt:lpstr>'LB III'!Druckbereich</vt:lpstr>
      <vt:lpstr>'LB IV'!Druckbereich</vt:lpstr>
      <vt:lpstr>'LB V'!Druckbereich</vt:lpstr>
      <vt:lpstr>'LB V a'!Druckbereich</vt:lpstr>
      <vt:lpstr>'LB VI'!Druckbereich</vt:lpstr>
      <vt:lpstr>'LB VII'!Druckbereich</vt:lpstr>
      <vt:lpstr>'LB VIII'!Druckbereich</vt:lpstr>
      <vt:lpstr>'Leistungen insges.'!Druckbereich</vt:lpstr>
      <vt:lpstr>Personalausgaben!Druckbereich</vt:lpstr>
      <vt:lpstr>Tätigkeitsnachweis!Druckbereich</vt:lpstr>
      <vt:lpstr>Titelblatt!Druckbereich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Loll, Christian</dc:creator>
  <cp:lastModifiedBy>Loll, Christian</cp:lastModifiedBy>
  <cp:lastPrinted>2022-06-10T11:49:59Z</cp:lastPrinted>
  <dcterms:created xsi:type="dcterms:W3CDTF">2016-04-26T08:55:54Z</dcterms:created>
  <dcterms:modified xsi:type="dcterms:W3CDTF">2023-05-05T14:24:46Z</dcterms:modified>
</cp:coreProperties>
</file>